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HCVM\Documents\Dossiers_suivi_EMOP\EDITION 11\PASSAGE 2\EMOP2022-P2\Bases de tabulation\Rapport provisoire\"/>
    </mc:Choice>
  </mc:AlternateContent>
  <xr:revisionPtr revIDLastSave="0" documentId="8_{E660F9F2-5C32-46DF-AD18-B1B6AB6790B9}" xr6:coauthVersionLast="47" xr6:coauthVersionMax="47" xr10:uidLastSave="{00000000-0000-0000-0000-000000000000}"/>
  <bookViews>
    <workbookView xWindow="-108" yWindow="-108" windowWidth="23256" windowHeight="12456" tabRatio="916" activeTab="1" xr2:uid="{46F41D09-25CE-4B66-BCBC-FBC88BFB4B17}"/>
  </bookViews>
  <sheets>
    <sheet name="Page de garde" sheetId="2" r:id="rId1"/>
    <sheet name="Table de Matiere" sheetId="1" r:id="rId2"/>
    <sheet name="Santé_ménage" sheetId="3" r:id="rId3"/>
    <sheet name="Tab1.1" sheetId="4" r:id="rId4"/>
    <sheet name="Tab1.2" sheetId="14" r:id="rId5"/>
    <sheet name="Tab1.3" sheetId="15" r:id="rId6"/>
    <sheet name="Tab1.4" sheetId="16" r:id="rId7"/>
    <sheet name="Tab1.5" sheetId="17" r:id="rId8"/>
    <sheet name="Tab1.6" sheetId="18" r:id="rId9"/>
    <sheet name="Tab1.7" sheetId="53" r:id="rId10"/>
    <sheet name="Tab1.8" sheetId="55" r:id="rId11"/>
    <sheet name="Tab1.9" sheetId="54" r:id="rId12"/>
    <sheet name="Environnement" sheetId="5" r:id="rId13"/>
    <sheet name="Tab2.1" sheetId="6" r:id="rId14"/>
    <sheet name="Tab2.2" sheetId="64" r:id="rId15"/>
    <sheet name="Tab2.3" sheetId="20" r:id="rId16"/>
    <sheet name="Tab2.4" sheetId="21" r:id="rId17"/>
    <sheet name="Tab2.5" sheetId="22" r:id="rId18"/>
    <sheet name="Tab2.6" sheetId="23" r:id="rId19"/>
    <sheet name="Pauvrete_subjective" sheetId="7" r:id="rId20"/>
    <sheet name="Tab3.1" sheetId="8" r:id="rId21"/>
    <sheet name="Tab3.2" sheetId="25" r:id="rId22"/>
    <sheet name="Tab3.3" sheetId="26" r:id="rId23"/>
    <sheet name="Tab3.4" sheetId="45" r:id="rId24"/>
    <sheet name="Tab3.5" sheetId="46" r:id="rId25"/>
    <sheet name="Tab3.6" sheetId="57" r:id="rId26"/>
    <sheet name="Tab3.7" sheetId="58" r:id="rId27"/>
    <sheet name="Tab3.8" sheetId="59" r:id="rId28"/>
    <sheet name="Tab3.9" sheetId="60" r:id="rId29"/>
    <sheet name="Tab3.10" sheetId="61" r:id="rId30"/>
    <sheet name="Tab3.11" sheetId="62" r:id="rId31"/>
    <sheet name="Tab3.12" sheetId="63" r:id="rId32"/>
    <sheet name="EMPLOI" sheetId="65" r:id="rId33"/>
    <sheet name="Tab4.1" sheetId="66" r:id="rId34"/>
    <sheet name="Tab4.2" sheetId="67" r:id="rId35"/>
    <sheet name="Tab4.3" sheetId="68" r:id="rId36"/>
    <sheet name="Tab4.4" sheetId="69" r:id="rId37"/>
    <sheet name="Tab4.5" sheetId="70" r:id="rId38"/>
    <sheet name="Tab4.6" sheetId="71" r:id="rId39"/>
    <sheet name="Tab4.7" sheetId="72" r:id="rId40"/>
    <sheet name="Tab4.8" sheetId="73" r:id="rId41"/>
    <sheet name="Tab4.9" sheetId="74" r:id="rId42"/>
    <sheet name="Conso" sheetId="13" r:id="rId43"/>
    <sheet name="Tab5.1" sheetId="48" r:id="rId44"/>
    <sheet name="Tab5.2" sheetId="49" r:id="rId45"/>
    <sheet name="Tab5.3" sheetId="50" r:id="rId46"/>
    <sheet name="Tab5.4" sheetId="51" r:id="rId47"/>
    <sheet name="Tab5.5" sheetId="52" r:id="rId48"/>
  </sheets>
  <definedNames>
    <definedName name="_ftn1" localSheetId="23">'Tab3.4'!$A$18</definedName>
    <definedName name="_ftnref1" localSheetId="23">'Tab3.4'!$F$3</definedName>
    <definedName name="_Hlk28104207" localSheetId="46">'Tab5.4'!$A$1</definedName>
    <definedName name="_Hlk57882524">#REF!</definedName>
    <definedName name="_Toc24969059" localSheetId="44">'Tab5.2'!#REF!</definedName>
    <definedName name="_Toc29306361" localSheetId="28">'Tab3.9'!$A$2</definedName>
    <definedName name="_Toc29306362" localSheetId="29">'Tab3.10'!$A$2</definedName>
    <definedName name="_Toc29306363" localSheetId="30">'Tab3.11'!$A$2</definedName>
    <definedName name="_Toc29306364" localSheetId="31">'Tab3.12'!$A$1</definedName>
    <definedName name="_Toc29306367" localSheetId="43">'Tab5.1'!$A$3</definedName>
    <definedName name="_Toc29306368" localSheetId="45">'Tab5.3'!$A$2</definedName>
    <definedName name="_Toc29306533" localSheetId="9">'Tab1.7'!$A$2</definedName>
    <definedName name="_Toc29306534" localSheetId="11">'Tab1.9'!$A$2</definedName>
    <definedName name="_Toc298741558" localSheetId="18">'Tab2.6'!#REF!</definedName>
    <definedName name="_Toc316035882" localSheetId="7">'Tab1.5'!$A$3</definedName>
    <definedName name="_Toc365030633">#REF!</definedName>
    <definedName name="_Toc365030868">#REF!</definedName>
    <definedName name="_Toc495579713" localSheetId="7">'Tab1.5'!$A$1</definedName>
    <definedName name="_Toc495579714" localSheetId="8">'Tab1.6'!$A$1</definedName>
    <definedName name="_Toc495579715" localSheetId="15">'Tab2.3'!$A$1</definedName>
    <definedName name="_Toc495579716" localSheetId="16">'Tab2.4'!$A$1</definedName>
    <definedName name="_Toc495579717" localSheetId="17">'Tab2.5'!$A$1</definedName>
    <definedName name="_Toc495579720">#REF!</definedName>
    <definedName name="_Toc495579726" localSheetId="43">'Tab5.1'!#REF!</definedName>
    <definedName name="_Toc495579727" localSheetId="45">'Tab5.3'!#REF!</definedName>
    <definedName name="_Toc495579728" localSheetId="46">'Tab5.4'!#REF!</definedName>
    <definedName name="_Toc495579732" localSheetId="3">'Tab1.1'!#REF!</definedName>
    <definedName name="_Toc495579733" localSheetId="4">'Tab1.2'!$A$1</definedName>
    <definedName name="_Toc495579734" localSheetId="5">'Tab1.3'!$A$1</definedName>
    <definedName name="_Toc495579735" localSheetId="6">'Tab1.4'!$A$1</definedName>
    <definedName name="_Toc495579736" localSheetId="13">'Tab2.1'!$A$1</definedName>
    <definedName name="_Toc495579738">#REF!</definedName>
    <definedName name="_Toc495579740" localSheetId="18">'Tab2.6'!$A$2</definedName>
    <definedName name="_Toc495579741" localSheetId="20">'Tab3.1'!$A$1</definedName>
    <definedName name="_Toc495579748">#REF!</definedName>
    <definedName name="_Toc495579752">#REF!</definedName>
    <definedName name="_Toc495579760" localSheetId="24">'Tab3.5'!#REF!</definedName>
    <definedName name="_Toc495579761">#REF!</definedName>
    <definedName name="_Toc55223960" localSheetId="23">'Tab3.4'!#REF!</definedName>
    <definedName name="_Toc55224492" localSheetId="21">'Tab3.2'!$A$1</definedName>
    <definedName name="_Toc55224494">#REF!</definedName>
    <definedName name="_Toc55224499">#REF!</definedName>
    <definedName name="_Toc55224500">#REF!</definedName>
    <definedName name="_Toc55224519" localSheetId="47">'Tab5.5'!#REF!</definedName>
    <definedName name="_Toc60683854" localSheetId="10">'Tab1.8'!$A$2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50" l="1"/>
  <c r="C8" i="50"/>
  <c r="B8" i="50"/>
  <c r="H7" i="60"/>
  <c r="H8" i="60"/>
  <c r="H9" i="60"/>
  <c r="H10" i="60"/>
  <c r="H11" i="60"/>
  <c r="H12" i="60"/>
  <c r="H13" i="60"/>
  <c r="H14" i="60"/>
  <c r="H15" i="60"/>
  <c r="H16" i="60"/>
  <c r="H6" i="60"/>
  <c r="F5" i="45"/>
  <c r="F6" i="45"/>
  <c r="F7" i="45"/>
  <c r="F8" i="45"/>
  <c r="F9" i="45"/>
  <c r="F10" i="45"/>
  <c r="F11" i="45"/>
  <c r="F12" i="45"/>
  <c r="F13" i="45"/>
  <c r="F14" i="45"/>
  <c r="F4" i="45"/>
  <c r="A43" i="1"/>
  <c r="A42" i="1"/>
  <c r="A41" i="1"/>
  <c r="A40" i="1"/>
  <c r="A39" i="1"/>
  <c r="A38" i="1"/>
  <c r="A37" i="1"/>
  <c r="A36" i="1"/>
  <c r="A35" i="1"/>
  <c r="A34" i="1"/>
  <c r="A5" i="1"/>
  <c r="A16" i="1"/>
  <c r="A49" i="1" l="1"/>
  <c r="A48" i="1"/>
  <c r="A47" i="1"/>
  <c r="A46" i="1"/>
  <c r="A45" i="1"/>
  <c r="A44" i="1"/>
  <c r="A33" i="1"/>
  <c r="A32" i="1"/>
  <c r="A31" i="1"/>
  <c r="A30" i="1"/>
  <c r="A29" i="1"/>
  <c r="A28" i="1"/>
  <c r="A27" i="1"/>
  <c r="A25" i="1"/>
  <c r="A26" i="1"/>
  <c r="A21" i="1"/>
  <c r="A14" i="1"/>
  <c r="A13" i="1"/>
  <c r="A12" i="1"/>
  <c r="A11" i="1"/>
  <c r="A4" i="1"/>
  <c r="A24" i="1" l="1"/>
  <c r="A23" i="1"/>
  <c r="A22" i="1"/>
  <c r="A20" i="1"/>
  <c r="A19" i="1"/>
  <c r="A18" i="1"/>
  <c r="A17" i="1"/>
  <c r="A15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<sst xmlns="http://schemas.openxmlformats.org/spreadsheetml/2006/main" count="1380" uniqueCount="364">
  <si>
    <t>Région</t>
  </si>
  <si>
    <t>Kayes</t>
  </si>
  <si>
    <t>Koulikoro</t>
  </si>
  <si>
    <t>Sikasso</t>
  </si>
  <si>
    <t>Ségou</t>
  </si>
  <si>
    <t>Mopti</t>
  </si>
  <si>
    <t>Tombouctou</t>
  </si>
  <si>
    <t>Gao</t>
  </si>
  <si>
    <t>Kidal</t>
  </si>
  <si>
    <t>Bamako</t>
  </si>
  <si>
    <t>Milieu</t>
  </si>
  <si>
    <t>Urbain</t>
  </si>
  <si>
    <t>Rural</t>
  </si>
  <si>
    <t>Sexe</t>
  </si>
  <si>
    <t>Ensemble</t>
  </si>
  <si>
    <t>%</t>
  </si>
  <si>
    <t xml:space="preserve"> Fondamental 1</t>
  </si>
  <si>
    <t>Masculin</t>
  </si>
  <si>
    <t>Autre</t>
  </si>
  <si>
    <t xml:space="preserve">     'Bamako</t>
  </si>
  <si>
    <t xml:space="preserve">     'Autres Villes</t>
  </si>
  <si>
    <t>Féminin</t>
  </si>
  <si>
    <t>Age</t>
  </si>
  <si>
    <t xml:space="preserve"> Moins de 5 ans</t>
  </si>
  <si>
    <t>5 - 10 ans</t>
  </si>
  <si>
    <t>11 -14 ans</t>
  </si>
  <si>
    <t>15 - 59 ans</t>
  </si>
  <si>
    <t xml:space="preserve"> 60 ans et plus</t>
  </si>
  <si>
    <t>Niveau d'instruction</t>
  </si>
  <si>
    <t>Aucun niveau</t>
  </si>
  <si>
    <t>Fondamental 2</t>
  </si>
  <si>
    <t>Secondaire</t>
  </si>
  <si>
    <t>Supérieur</t>
  </si>
  <si>
    <t>Maux de ventre</t>
  </si>
  <si>
    <t xml:space="preserve"> Kayes</t>
  </si>
  <si>
    <t xml:space="preserve"> Koulikoro</t>
  </si>
  <si>
    <t xml:space="preserve"> Sikasso</t>
  </si>
  <si>
    <t xml:space="preserve"> Ségou</t>
  </si>
  <si>
    <t xml:space="preserve"> Mopti</t>
  </si>
  <si>
    <t xml:space="preserve"> Bamako</t>
  </si>
  <si>
    <t>Moins de 5 ans</t>
  </si>
  <si>
    <t>60 ans et plus</t>
  </si>
  <si>
    <t>Total</t>
  </si>
  <si>
    <t>Niveau d’instruction</t>
  </si>
  <si>
    <t>Autres</t>
  </si>
  <si>
    <t>Moyenne</t>
  </si>
  <si>
    <t>Dépenses des ménages</t>
  </si>
  <si>
    <t>Dépenses par tête</t>
  </si>
  <si>
    <t>Dépenses par équivalent adulte</t>
  </si>
  <si>
    <t>Achats</t>
  </si>
  <si>
    <t>Autoconsommation</t>
  </si>
  <si>
    <t>Cadeau</t>
  </si>
  <si>
    <t>Mode d’acquisition</t>
  </si>
  <si>
    <t>Part budgétaire %</t>
  </si>
  <si>
    <t>Montant trimestriel (milliard de FCFA)</t>
  </si>
  <si>
    <t>Part budgétaire   %</t>
  </si>
  <si>
    <t>Alimentation et Boissons non alcoolisées</t>
  </si>
  <si>
    <t>Boissons alcoolisées, Tabac et Stupéfiants</t>
  </si>
  <si>
    <t>Articles d'Habillements et Chaussures</t>
  </si>
  <si>
    <t>Logements, Eau, Électricité, Gaz et Autres Combustibles</t>
  </si>
  <si>
    <t>Meubles, Articles de ménages et Entretien</t>
  </si>
  <si>
    <t>Santé</t>
  </si>
  <si>
    <t>Transport</t>
  </si>
  <si>
    <t>Communication</t>
  </si>
  <si>
    <t>Loisirs et Cultures</t>
  </si>
  <si>
    <t>Enseignements</t>
  </si>
  <si>
    <t>Restaurants et Hôtels</t>
  </si>
  <si>
    <t>Biens et Services Divers</t>
  </si>
  <si>
    <t>Logements, Eau, Electricité, Gaz et Autres Combustibles</t>
  </si>
  <si>
    <t>Biens et services Divers</t>
  </si>
  <si>
    <t>TABLE DES MATIERES</t>
  </si>
  <si>
    <t>Page</t>
  </si>
  <si>
    <t>1.	SANTE DES MEMBRES DU MENAGE</t>
  </si>
  <si>
    <t>Tableau 1- 1 : Évolution des taux de morbidité, par groupe d’âge selon le sexe (%)</t>
  </si>
  <si>
    <t>Tableau 1- 2 : Taux de morbidité par région, milieu et niveau d’instruction du chef de ménage selon le groupe d’âges au cours des trois derniers mois (%)</t>
  </si>
  <si>
    <t>5-10 ans</t>
  </si>
  <si>
    <t>11-14 ans</t>
  </si>
  <si>
    <t>15-59 ans</t>
  </si>
  <si>
    <t xml:space="preserve">  'Bamako</t>
  </si>
  <si>
    <t xml:space="preserve">  'Autres villes</t>
  </si>
  <si>
    <t>Niveau d’instruction du chef de ménage</t>
  </si>
  <si>
    <t>Fondamental 1</t>
  </si>
  <si>
    <t xml:space="preserve">Ensemble </t>
  </si>
  <si>
    <t>Tableau 1- 3: Prévalence de certaines maladies par région, milieu et tranche d’âge de la population (%)</t>
  </si>
  <si>
    <t>Paludisme</t>
  </si>
  <si>
    <t>Diarhée</t>
  </si>
  <si>
    <t>Douleurs dans le dos/membre/articulations</t>
  </si>
  <si>
    <t>Toux</t>
  </si>
  <si>
    <t>Problème de peau</t>
  </si>
  <si>
    <t>Problème d'oreille/nez/gorge</t>
  </si>
  <si>
    <t>Problème d'oeil</t>
  </si>
  <si>
    <t>Problème dentaire</t>
  </si>
  <si>
    <t>Blessure/fracture/entorse</t>
  </si>
  <si>
    <t>Tension/Diabète</t>
  </si>
  <si>
    <t xml:space="preserve"> Maux de tête/cephalées</t>
  </si>
  <si>
    <t>Groupe d'âge de l'individu</t>
  </si>
  <si>
    <t>Tableau 1- 4: Taux de fréquentation des infrastructures  sanitaires selon le type d’infrastructure (%)</t>
  </si>
  <si>
    <t>Modernes</t>
  </si>
  <si>
    <t>Traditionnelles</t>
  </si>
  <si>
    <t>Pharmacies</t>
  </si>
  <si>
    <t>Sexe du chef de ménage</t>
  </si>
  <si>
    <t>Feminin</t>
  </si>
  <si>
    <t>Tableau 1- 5: Répartition de la population ayant consulté des infrastructures sanitaires par région, milieu et niveau d’instruction du chef de ménage selon le type d’infra structure (%)</t>
  </si>
  <si>
    <t>Hôpital public</t>
  </si>
  <si>
    <t>CSCOM</t>
  </si>
  <si>
    <t>CS Ref ou des Cercles</t>
  </si>
  <si>
    <t>Cabinet médical/Dentiste privé</t>
  </si>
  <si>
    <t>Cabinet de soins privé</t>
  </si>
  <si>
    <t>Clinique privée</t>
  </si>
  <si>
    <t>Guéris-seur / Mara-bout</t>
  </si>
  <si>
    <t>Pharmacie / Pharmacien</t>
  </si>
  <si>
    <t>Centre de santé confes-sionnel</t>
  </si>
  <si>
    <t>Autres Publics</t>
  </si>
  <si>
    <t>Autres Privés ou ONG</t>
  </si>
  <si>
    <t>Tableau 1- 6: Répartition de la population par région et milieu selon la distance parcourue pour atteindre le service de santé où la consultation a eu lieu principalement (%)</t>
  </si>
  <si>
    <t>Moins d'un Km</t>
  </si>
  <si>
    <t>1 - 2 Km</t>
  </si>
  <si>
    <t>2 - 5 Km</t>
  </si>
  <si>
    <t>5 - 15 Km</t>
  </si>
  <si>
    <t>Plus de 15 Km</t>
  </si>
  <si>
    <t>Proportion des personnes ayant eu de problème lors de la consultation</t>
  </si>
  <si>
    <t>Enemble</t>
  </si>
  <si>
    <t>Tableau 1- 7: Population ayant été consultée et qui a rencontré des problèmes, par région (%)</t>
  </si>
  <si>
    <t>Type de problème</t>
  </si>
  <si>
    <t>Trop cher</t>
  </si>
  <si>
    <t>Temps d'attente trop long</t>
  </si>
  <si>
    <t>Traitement inefficace</t>
  </si>
  <si>
    <t>Mauvais accueil</t>
  </si>
  <si>
    <t>Absence/retard du personnel médical</t>
  </si>
  <si>
    <t xml:space="preserve"> Médicaments non disponibles</t>
  </si>
  <si>
    <t>Pas de personnel formé</t>
  </si>
  <si>
    <t xml:space="preserve"> Établissement pas propre</t>
  </si>
  <si>
    <t>Tableau 1- 8: Opinions de la population ayant rencontrée des problèmes au cours de leur consultation selon le type de problème (%)</t>
  </si>
  <si>
    <t>Automédication</t>
  </si>
  <si>
    <t>Pas nécessaire</t>
  </si>
  <si>
    <t>Trop éloigné</t>
  </si>
  <si>
    <t>Manque de confiance</t>
  </si>
  <si>
    <t>Tableau 1- 9: Opinion de la population qui a été malade sans consulter un service médical, selon les raisons de non-utilisation (%)</t>
  </si>
  <si>
    <t>3.	PAUVRETE SUBJECTIVE</t>
  </si>
  <si>
    <t>Tableau 3- 1: Répartition des ménages par région, milieu et sexe du chef de ménage selon l'appréciation du niveau de vie par rapport au revenu (%)</t>
  </si>
  <si>
    <t>Bien</t>
  </si>
  <si>
    <t>Assez bien</t>
  </si>
  <si>
    <t>Passablement</t>
  </si>
  <si>
    <t>Difficilement</t>
  </si>
  <si>
    <t>Milieu </t>
  </si>
  <si>
    <t>Sexe du chef de ménage </t>
  </si>
  <si>
    <t>Tableau 3- 2: Répartition des ménages par région, milieu de résidence selon leur appréciation du niveau de vie par rapport à la situation de pauvreté (%)</t>
  </si>
  <si>
    <t>Pauvres</t>
  </si>
  <si>
    <t>Ni pauvres ni riches</t>
  </si>
  <si>
    <t>Riches</t>
  </si>
  <si>
    <t>Tableau 3- 3: Perception des ménages sur les besoins minimums nécessaires pour avoir des conditions de vie acceptable (%)</t>
  </si>
  <si>
    <t>Prendre trois repas tous les jours</t>
  </si>
  <si>
    <t>Oui, indispensable</t>
  </si>
  <si>
    <t>Oui, plutôt nécessaire</t>
  </si>
  <si>
    <t>Non</t>
  </si>
  <si>
    <t>Manger de la viande ou du poisson tous les jours</t>
  </si>
  <si>
    <t>Avoir plusieurs vêtements (au moins deux)</t>
  </si>
  <si>
    <t>Avoir plusieurs chaussures (au moins deux)</t>
  </si>
  <si>
    <t>Avoir un logement spacieux (loué ou non)</t>
  </si>
  <si>
    <t>Avoir accès à l'eau potable</t>
  </si>
  <si>
    <t>Avoir accès à l'électricité</t>
  </si>
  <si>
    <t>Pouvoir se soigner quand on est malade</t>
  </si>
  <si>
    <t>Pouvoir s'occuper de son corps (savon, coiffeur, etc.)</t>
  </si>
  <si>
    <t>Avoir un emploi stable et durable</t>
  </si>
  <si>
    <t>Ne pas travailler nuit et jour</t>
  </si>
  <si>
    <t>Pouvoir prendre des transports collectifs en cas de besoin</t>
  </si>
  <si>
    <t>Avoir un moyen personnel de transport (voiture, moto, bicyclette, etc.)</t>
  </si>
  <si>
    <t>Pouvoir envoyer des enfants à l'école</t>
  </si>
  <si>
    <t>Pouvoir acheter un poste de télévision</t>
  </si>
  <si>
    <t>Très Satisfait</t>
  </si>
  <si>
    <t>Satisfait</t>
  </si>
  <si>
    <t>Pas vraiment satisfait</t>
  </si>
  <si>
    <t>Pas du tout satisfait</t>
  </si>
  <si>
    <t>Sol[1]de d'opinion</t>
  </si>
  <si>
    <t>Prendre trois repas par jour tous les jours</t>
  </si>
  <si>
    <t>Consommation de la viande ou du poisson par jour</t>
  </si>
  <si>
    <t>Vêtements pour vous et votre ménage</t>
  </si>
  <si>
    <t>Chaussures pour vous et votre ménage</t>
  </si>
  <si>
    <t>Votre logement</t>
  </si>
  <si>
    <t>Accès à l'eau potable</t>
  </si>
  <si>
    <t>Accès à l'électricité</t>
  </si>
  <si>
    <t>Soins, médicaments en cas de maladie</t>
  </si>
  <si>
    <t xml:space="preserve">Propreté, soins du corps </t>
  </si>
  <si>
    <t>Moyens de transport utilisés</t>
  </si>
  <si>
    <t>Éducation des enfants</t>
  </si>
  <si>
    <t>[1] Solde de l’opinion : C’est la somme des avis positifs (très satisfait et Satisfait) moins la somme des avis négatifs (Pas vraiment satisfait et Pas du tout satisfait).</t>
  </si>
  <si>
    <t>Tableau 3- 4: Situation de satisfaction des ménages par rapport aux besoins minimums de base (%)</t>
  </si>
  <si>
    <t>Satisfaction par rapport à prendre trois repas par jour tous les jours dans votre ménage</t>
  </si>
  <si>
    <t>Satisfaction par rapport à Votre logement</t>
  </si>
  <si>
    <t>Très satisfait</t>
  </si>
  <si>
    <t>Sexe du chef de ménage (ou du répondant)</t>
  </si>
  <si>
    <t>Satisfaction par rapport à Accès à l'eau potable</t>
  </si>
  <si>
    <t>Satisfaction par rapport à Accès à l'électricité</t>
  </si>
  <si>
    <t>Tableau 3- 5: Répartition des ménages (%) par région, milieu et sexe selon le degré de satisfaction des besoins « prendre trois repas par jour tous les jours dans votre ménage » et  «  logement »</t>
  </si>
  <si>
    <t>Tableau 3- 6: Répartition des ménages (%) par région, milieu et sexe selon le degré de satisfaction des besoins « Accès à l'eau potable » et  «  Accès à l'électricité»</t>
  </si>
  <si>
    <t>Satisfaction par rapport aux Soins, médicaments en cas de maladie</t>
  </si>
  <si>
    <t>Satisfaction par rapport à l’Education des enfants</t>
  </si>
  <si>
    <t>Tableau 3- 7: Répartition des ménages (%) par région, milieu et sexe selon le degré de satisfaction des besoins « Soins, médicaments en cas de maladie » et  «  Education des enfants»</t>
  </si>
  <si>
    <t>Region</t>
  </si>
  <si>
    <t>Tableau 3- 8: Le montant minimum mensuel nécessaire pour vivre par région, milieu et selon le sexe du chef de ménage (en milliers de FCFA)</t>
  </si>
  <si>
    <t>Vous arriviez à épargner beaucoup</t>
  </si>
  <si>
    <t>Vous arriviez à épargner un peu d'argent</t>
  </si>
  <si>
    <t>Vous arriviez tout juste à l'équilibre</t>
  </si>
  <si>
    <t>Vous êtes obligé de tirer sur vos réserves</t>
  </si>
  <si>
    <t>Vous êtes obligés de vous endetter</t>
  </si>
  <si>
    <t>Vous aviez bénéficié d'un appui</t>
  </si>
  <si>
    <r>
      <t>Tableau 3- 9</t>
    </r>
    <r>
      <rPr>
        <b/>
        <sz val="12"/>
        <color theme="1"/>
        <rFont val="Arial Narrow"/>
        <family val="2"/>
      </rPr>
      <t>: Répartition des ménages par région, milieu et sexe du chef de ménage selon leur situation financière actuelle (%)</t>
    </r>
  </si>
  <si>
    <t>Amélioré</t>
  </si>
  <si>
    <t>Maintenu</t>
  </si>
  <si>
    <t>Dégradé</t>
  </si>
  <si>
    <t>Ne sait pas</t>
  </si>
  <si>
    <t>Créer des emplois</t>
  </si>
  <si>
    <t xml:space="preserve"> Faciliter l'accès à l'instruction</t>
  </si>
  <si>
    <t>Faciliter l'accès à la santé</t>
  </si>
  <si>
    <t>Bitumer les routes</t>
  </si>
  <si>
    <t>Faciliter l'accès au logement</t>
  </si>
  <si>
    <t xml:space="preserve"> Faciliter l'accès au crédit</t>
  </si>
  <si>
    <t>Faciliter l'accès à l'eau et à l'électricité</t>
  </si>
  <si>
    <t>Revaloriser les salaires</t>
  </si>
  <si>
    <t>Garantir les prix des produits de base</t>
  </si>
  <si>
    <t xml:space="preserve"> Lutter contre la corruption</t>
  </si>
  <si>
    <t>Assurer la sécurité alimentaire</t>
  </si>
  <si>
    <r>
      <t>Tableau 3- 12</t>
    </r>
    <r>
      <rPr>
        <b/>
        <sz val="12"/>
        <color theme="1"/>
        <rFont val="Arial Narrow"/>
        <family val="2"/>
      </rPr>
      <t>: Répartition des ménages par région, milieu et le sexe du chef de ménage selon les actions prioritaires des autorités</t>
    </r>
  </si>
  <si>
    <r>
      <t>Tableau 3- 10</t>
    </r>
    <r>
      <rPr>
        <b/>
        <sz val="12"/>
        <color theme="1"/>
        <rFont val="Arial Narrow"/>
        <family val="2"/>
      </rPr>
      <t>: Répartition des ménages par région, milieu et sexe du chef de ménage selon leur perception sur le changement de leur niveau de vie (%)</t>
    </r>
  </si>
  <si>
    <t>Avril-juin</t>
  </si>
  <si>
    <t> Fonction</t>
  </si>
  <si>
    <t>Source : EMOP 2021, passage 2 (Avril-juin)</t>
  </si>
  <si>
    <t>Moins de 35000 FCFA</t>
  </si>
  <si>
    <t>[35000 à 50000[ FCFA</t>
  </si>
  <si>
    <t>[120000 FCFA ou plus[</t>
  </si>
  <si>
    <t>[50000 à 750000[ FCFA</t>
  </si>
  <si>
    <t>[75000 à 120000[ FCFA</t>
  </si>
  <si>
    <t>Caractéristiques sociodémographiques</t>
  </si>
  <si>
    <t>Dépenses Trimestrielles</t>
  </si>
  <si>
    <t>Tableau 5- 1: Dépenses trimestrielles des selon le milieu de résidence (FCFA)</t>
  </si>
  <si>
    <r>
      <t>Tableau 5- 2:</t>
    </r>
    <r>
      <rPr>
        <sz val="12"/>
        <color theme="1"/>
        <rFont val="Arial Narrow"/>
        <family val="2"/>
      </rPr>
      <t> </t>
    </r>
    <r>
      <rPr>
        <b/>
        <sz val="12"/>
        <color theme="1"/>
        <rFont val="Arial Narrow"/>
        <family val="2"/>
      </rPr>
      <t>Proportion des dépenses selon milieu et le mode d’acquisition (%)</t>
    </r>
  </si>
  <si>
    <t>Tableau 5- 4: Part des dépenses par fonctions de consommation selon le milieu de résidence</t>
  </si>
  <si>
    <r>
      <t>Tableau 5- 5: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Dépenses trimestrielles par région et selon le poste (milliards de FCFA)</t>
    </r>
  </si>
  <si>
    <t>Tableau 4.1: Structure de la population de 15 ans et plus vis-à-vis de l’emplois par région, milieu, sexe et groupe d’âge</t>
  </si>
  <si>
    <t>En emploi</t>
  </si>
  <si>
    <t>Chômeur BIT</t>
  </si>
  <si>
    <t>Main d'œuvre potentielle</t>
  </si>
  <si>
    <t>Autre Hors main d'œuvre</t>
  </si>
  <si>
    <t xml:space="preserve">Kayes </t>
  </si>
  <si>
    <t xml:space="preserve">Koulikoro </t>
  </si>
  <si>
    <t xml:space="preserve">Sikasso </t>
  </si>
  <si>
    <t xml:space="preserve">Ségou </t>
  </si>
  <si>
    <t xml:space="preserve">Mopti </t>
  </si>
  <si>
    <t xml:space="preserve">Bamako </t>
  </si>
  <si>
    <t xml:space="preserve">    'Bamako</t>
  </si>
  <si>
    <t xml:space="preserve">    'Autres Villes</t>
  </si>
  <si>
    <t>Groupe d'âge</t>
  </si>
  <si>
    <t>15 à 34 ans</t>
  </si>
  <si>
    <t>‘15 à 24 ans</t>
  </si>
  <si>
    <t>‘25 à 34 ans</t>
  </si>
  <si>
    <t>35 ans et plus</t>
  </si>
  <si>
    <t>‘35 à 64 ans</t>
  </si>
  <si>
    <t>‘65 ans et plus</t>
  </si>
  <si>
    <t>Tableau 4.2: Principales caractéristiques de la sous-utilisation de la main d’œuvre par région, milieu, sexe et groupe d’âge</t>
  </si>
  <si>
    <t>Taux de chômage BIT (SU1)</t>
  </si>
  <si>
    <t>Taux combiné du sous-emploi lié au temps de travail et du chômage</t>
  </si>
  <si>
    <t>Taux combiné du chômage et de la main d'œuvre potentielle</t>
  </si>
  <si>
    <t>Taux de sous-utilisation de la main œuvre</t>
  </si>
  <si>
    <t>(SU2)</t>
  </si>
  <si>
    <t>(SU3)</t>
  </si>
  <si>
    <t>(SU4)</t>
  </si>
  <si>
    <t xml:space="preserve">Groupe d'âge </t>
  </si>
  <si>
    <t>Tableau 4.3: Principales caractéristiques de la sous-utilisation de la main d’œuvre des jeunes (15-24 ans) par région, milieu et sexe (%)</t>
  </si>
  <si>
    <r>
      <t xml:space="preserve">Tableau 4.4: </t>
    </r>
    <r>
      <rPr>
        <b/>
        <sz val="12"/>
        <color rgb="FF000000"/>
        <rFont val="Arial Narrow"/>
        <family val="2"/>
      </rPr>
      <t>Proportion d’enfants de 5 à 17 ans occupés par région, milieu et sexe selon le groupe d’âge (%)</t>
    </r>
  </si>
  <si>
    <t xml:space="preserve">5 à 9 ans </t>
  </si>
  <si>
    <t xml:space="preserve">10 à 17 ans </t>
  </si>
  <si>
    <t>5 à 17 ans</t>
  </si>
  <si>
    <t>Tableau 4.5: Répartition de la population en emplois par région, milieu, sexe, niveau d’instruction selon le secteur d’activité (%)</t>
  </si>
  <si>
    <t>Primaire</t>
  </si>
  <si>
    <t>Industrie</t>
  </si>
  <si>
    <t>Commerce</t>
  </si>
  <si>
    <t>Service</t>
  </si>
  <si>
    <t>Fondamental I</t>
  </si>
  <si>
    <t>Fondamental II</t>
  </si>
  <si>
    <t>Tableau 4.6: Répartition de la population en emploi par région, milieu, sexe et niveau d’instruction selon le statut salarial (%)</t>
  </si>
  <si>
    <t>Salariés</t>
  </si>
  <si>
    <t>Patron, travailleur indépendant</t>
  </si>
  <si>
    <t>Apprenti, aide familiale</t>
  </si>
  <si>
    <t xml:space="preserve">        'Bamako</t>
  </si>
  <si>
    <t xml:space="preserve">        'Autres Villes</t>
  </si>
  <si>
    <t>Tableau 4.7: Répartition de la population en emploi par région, milieu et sexe selon le nombre de jours consacrés à l’emploi pendant la dernière semaine (%)</t>
  </si>
  <si>
    <t>1 - 5 jours</t>
  </si>
  <si>
    <t>6 jours</t>
  </si>
  <si>
    <t>7 jours</t>
  </si>
  <si>
    <r>
      <t>Tableau 4.8: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Aperçu de quelques indicateurs des possibilités d’emploi et des gains adéquats sur le marché du travail selon la région et le milieu de résidence</t>
    </r>
  </si>
  <si>
    <t>Jeunes de 15-24 ans ni dans le système éducatif ni dans l'emploi</t>
  </si>
  <si>
    <t>Jeunes de 15-35 ans ni dans le système éducatif ni dans l'emploi</t>
  </si>
  <si>
    <t>Taux d'emplois vulnérables ou part des travailleurs propre compte et travailleurs familiaux</t>
  </si>
  <si>
    <t>4. EMPLOI DES MEMBRES DU MENAGE</t>
  </si>
  <si>
    <t xml:space="preserve">5. DEPENSES DE CONSOMMATION TRIMESTRIELLE </t>
  </si>
  <si>
    <t>Indicateurs</t>
  </si>
  <si>
    <t>EMOP 2020-Passage 1 (avril-juin)</t>
  </si>
  <si>
    <t>EMOP 2021-Passage 2 (avril-juin)</t>
  </si>
  <si>
    <t>Structure de la population de 15 ans et plus vis-à-vis de l’emplois par région, milieu, sexe et groupe d’âge</t>
  </si>
  <si>
    <t>Principales caractéristiques de la sous-utilisation de la main d’œuvre par région, milieu, sexe et groupe d’âge</t>
  </si>
  <si>
    <t>Taux combiné du sous-emploi lié au temps de travail et du chômage (SU2)</t>
  </si>
  <si>
    <t>Taux combiné du chômage et de la main d'œuvre potentielle (SU3)</t>
  </si>
  <si>
    <t>Taux de sous-utilisation de la main œuvre (SU4)</t>
  </si>
  <si>
    <t>Proportion d’enfants de 5 à 17 ans occupés par région, milieu et sexe selon le groupe d’âge (%)</t>
  </si>
  <si>
    <t xml:space="preserve"> 5 à 17 ans</t>
  </si>
  <si>
    <t>Répartition de la population en emplois par région, milieu, sexe, niveau d’instruction selon le secteur d’activité (%)</t>
  </si>
  <si>
    <t>Répartition de la population en emploi par région, milieu, sexe et niveau d’instruction selon le statut salarial (%)</t>
  </si>
  <si>
    <t>Répartition de la population en emploi par région, milieu et sexe selon le nombre de jours consacrés à l’emploi pendant la dernière semaine (%)</t>
  </si>
  <si>
    <t>Aperçu de quelques indicateurs des possibilités d’emploi et des gains adéquats sur le marché du travail selon la région et le milieu de résidence</t>
  </si>
  <si>
    <t>Source : EMOP 2022, passage 2 (Avril-juin)</t>
  </si>
  <si>
    <t>Janvier-Mars 2022</t>
  </si>
  <si>
    <t>Avril-Juin 2022</t>
  </si>
  <si>
    <t>Taoudénit</t>
  </si>
  <si>
    <t>Ménaka</t>
  </si>
  <si>
    <t>Ulcère/estomac /Gastrite</t>
  </si>
  <si>
    <t>2.	PROTECTION DE L’ENVIRONNEMENT AU SEIN DES MENAGES</t>
  </si>
  <si>
    <t>Avez-vous entendu parler de la protection de l’environnement ?</t>
  </si>
  <si>
    <t>Beaucoup</t>
  </si>
  <si>
    <t>Plutôt</t>
  </si>
  <si>
    <t>Pas vraiment</t>
  </si>
  <si>
    <t>Pas du tout</t>
  </si>
  <si>
    <t>Autres villes</t>
  </si>
  <si>
    <t>Tableau 2- 1: Le pourcentage des ménages ayant entendu parer de la protection de l'environnement par région et milieu de résidence (%)</t>
  </si>
  <si>
    <t>Tableau 2- 2: Pourcentage des ménages par rapport à la préoccupation de la protection de l'environnement selon la région et le milieu de résidence (%)</t>
  </si>
  <si>
    <t xml:space="preserve"> La protection de l’environnement est-elle pour vous une préoccupation?</t>
  </si>
  <si>
    <t>Pensez-vous que vos activités contribuent aux problèmes environnementaux ci-après : Déboisement</t>
  </si>
  <si>
    <t>1 Beaucoup</t>
  </si>
  <si>
    <t>2 Plutôt</t>
  </si>
  <si>
    <t>3 Pas vraiment</t>
  </si>
  <si>
    <t>4 Pas du tout</t>
  </si>
  <si>
    <t>Pensez-vous que vos activités contribuent aux problèmes environnementaux ci-après : Pollution de l’air</t>
  </si>
  <si>
    <t>Pensez-vous que vos activités contribuent aux problèmes environnementaux ci-après : Pollution de l’eau</t>
  </si>
  <si>
    <t>Pensez-vous que vos activités contribuent aux problèmes environnementaux ci-après : Disparition des espèces animales</t>
  </si>
  <si>
    <t>Pensez-vous que vos activités contribuent aux problèmes environnementaux ci-après : Erosion du sol</t>
  </si>
  <si>
    <t>Pensez-vous que vos activités contribuent aux problèmes environnementaux ci-après : Réchauffement climatique</t>
  </si>
  <si>
    <t xml:space="preserve">Pensez-vous que vos activités contribuent aux problèmes environnementaux ci-après </t>
  </si>
  <si>
    <t>Tableau 2- 3: Proportion des des activités qui contribuent aux problèmes de l'environnement par région et milieu (%)</t>
  </si>
  <si>
    <t>Avez-vous bénéficié d’une campagne de sensibilisation ou d’appui conseil pour la protection de l’environnement ?</t>
  </si>
  <si>
    <t>Oui</t>
  </si>
  <si>
    <t>Tableau 2- 4: Pourcentage des ménages qui ont bénéficié d'une campagne de sensibilisation ou d'appui conseil pour la protection de l'environnement par région et  milieu de résidence (%)</t>
  </si>
  <si>
    <t xml:space="preserve"> Privilégier les cultures moins consommatrices d'eau</t>
  </si>
  <si>
    <t xml:space="preserve"> Développer la forêt</t>
  </si>
  <si>
    <t xml:space="preserve"> Gérer rationnellement les forêts</t>
  </si>
  <si>
    <t xml:space="preserve"> Protéger les zones naturelles</t>
  </si>
  <si>
    <t xml:space="preserve"> Ralentir la production de viande</t>
  </si>
  <si>
    <t xml:space="preserve"> Limiter l'utilisation des pesticides dans l’agriculture</t>
  </si>
  <si>
    <t xml:space="preserve"> Limiter l’utilisation des engrais organiques</t>
  </si>
  <si>
    <t xml:space="preserve"> Développer les énergies renouvelables</t>
  </si>
  <si>
    <t xml:space="preserve"> Utiliser rationnellement l’énergie</t>
  </si>
  <si>
    <t xml:space="preserve"> Développer les transports en commun moins polluants</t>
  </si>
  <si>
    <t xml:space="preserve"> Payer la taxe carbone</t>
  </si>
  <si>
    <t xml:space="preserve"> Récupérer et traiter les éléments polluants</t>
  </si>
  <si>
    <t xml:space="preserve"> Généraliser le traitement des eaux usées</t>
  </si>
  <si>
    <t xml:space="preserve"> Interdire la vente des sachets plastiques d’emballage</t>
  </si>
  <si>
    <t xml:space="preserve"> Gestion rigoureuse des ordures et autres déchets</t>
  </si>
  <si>
    <t>Selon vous quelles solutions peut-on apporter aux problèmes environnementaux que causent vos activités ?</t>
  </si>
  <si>
    <t>Tableau 2- 5: Pourcentage des solutions apporter aux problèmes environnementaux (%)</t>
  </si>
  <si>
    <t>Tableau 2- 6: Pourcentage des solutions apporter aux problèmes environnementaux par région et milieu de résidence (%)</t>
  </si>
  <si>
    <r>
      <t>Tableau 3- 11</t>
    </r>
    <r>
      <rPr>
        <b/>
        <sz val="12"/>
        <color theme="1"/>
        <rFont val="Arial Narrow"/>
        <family val="2"/>
      </rPr>
      <t>: Répartition des ménages par région, milieu et le sexe du chef de ménage selon leurs opinions sur l'efficacité de l'action des autorités  en matière de lutte contre la pauvreté (%)</t>
    </r>
  </si>
  <si>
    <t>EMOP 2022-Passage 2 (avril-juin)</t>
  </si>
  <si>
    <r>
      <t>Tableau 4.9:</t>
    </r>
    <r>
      <rPr>
        <sz val="12"/>
        <color theme="1"/>
        <rFont val="Arial Narrow"/>
        <family val="2"/>
      </rPr>
      <t xml:space="preserve"> </t>
    </r>
    <r>
      <rPr>
        <b/>
        <sz val="12"/>
        <color theme="1"/>
        <rFont val="Arial Narrow"/>
        <family val="2"/>
      </rPr>
      <t>Aperçu de quelques indicateurs de l’emploi entre avril - juin de 2020 à 2022</t>
    </r>
  </si>
  <si>
    <t>Part des dépenses des fonctions de consommation en Janvier-mars 2022 selon le milieu de résidence</t>
  </si>
  <si>
    <t>Part des dépenses des fonctions de consommation en Avril-juin 2022 selon le milieu de résidence</t>
  </si>
  <si>
    <t xml:space="preserve">Tableau 5- 3: Structure de la consommation des ménages par mode d’acquisition selon le milieu (%)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</si>
</sst>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###0.0"/>
    <numFmt numFmtId="166" formatCode="0.0"/>
  </numFmts>
  <fonts count="3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28"/>
      <color theme="1"/>
      <name val="Times New Roman"/>
      <family val="1"/>
    </font>
    <font>
      <b/>
      <sz val="2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i/>
      <sz val="12"/>
      <color rgb="FF000000"/>
      <name val="Arial Narrow"/>
      <family val="2"/>
    </font>
    <font>
      <sz val="12"/>
      <color theme="1"/>
      <name val="Arial Narrow"/>
      <family val="2"/>
    </font>
    <font>
      <i/>
      <sz val="12"/>
      <color rgb="FF000000"/>
      <name val="Arial Narrow"/>
      <family val="2"/>
    </font>
    <font>
      <sz val="9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theme="1"/>
      <name val="Arial Narrow"/>
      <family val="2"/>
    </font>
    <font>
      <sz val="10"/>
      <name val="Arial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b/>
      <sz val="12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i/>
      <u/>
      <sz val="12"/>
      <color theme="1"/>
      <name val="Arial Narrow"/>
      <family val="2"/>
    </font>
    <font>
      <b/>
      <i/>
      <u/>
      <sz val="12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000000"/>
      <name val="Arial Narrow"/>
      <family val="2"/>
    </font>
    <font>
      <b/>
      <i/>
      <u/>
      <sz val="11"/>
      <color theme="1"/>
      <name val="Arial Narrow"/>
      <family val="2"/>
    </font>
    <font>
      <sz val="12"/>
      <color indexed="8"/>
      <name val="Arial Narrow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8">
    <xf numFmtId="0" fontId="0" fillId="0" borderId="0"/>
    <xf numFmtId="0" fontId="15" fillId="0" borderId="0" applyNumberFormat="0" applyFill="0" applyBorder="0" applyAlignment="0" applyProtection="0"/>
    <xf numFmtId="0" fontId="19" fillId="0" borderId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</cellStyleXfs>
  <cellXfs count="323">
    <xf numFmtId="0" fontId="0" fillId="0" borderId="0" xfId="0"/>
    <xf numFmtId="0" fontId="8" fillId="0" borderId="0" xfId="0" applyFont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14" fillId="0" borderId="0" xfId="0" applyFont="1" applyAlignment="1">
      <alignment horizontal="justify" vertical="center"/>
    </xf>
    <xf numFmtId="0" fontId="12" fillId="0" borderId="7" xfId="0" applyFont="1" applyBorder="1" applyAlignment="1">
      <alignment horizontal="center" vertical="center"/>
    </xf>
    <xf numFmtId="0" fontId="5" fillId="0" borderId="0" xfId="0" applyFont="1"/>
    <xf numFmtId="0" fontId="8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0" fillId="0" borderId="19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2" fillId="0" borderId="0" xfId="0" applyFont="1" applyAlignment="1">
      <alignment horizontal="justify" vertical="center"/>
    </xf>
    <xf numFmtId="0" fontId="12" fillId="0" borderId="2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15" fillId="0" borderId="0" xfId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21" fillId="0" borderId="0" xfId="0" applyFont="1"/>
    <xf numFmtId="0" fontId="20" fillId="0" borderId="0" xfId="2" applyFont="1" applyAlignment="1"/>
    <xf numFmtId="0" fontId="21" fillId="0" borderId="0" xfId="0" applyFont="1" applyAlignment="1">
      <alignment wrapText="1"/>
    </xf>
    <xf numFmtId="3" fontId="22" fillId="0" borderId="0" xfId="2" applyNumberFormat="1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2" fillId="0" borderId="0" xfId="2" applyFont="1" applyAlignment="1">
      <alignment horizontal="center" wrapText="1"/>
    </xf>
    <xf numFmtId="0" fontId="12" fillId="0" borderId="4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Border="1"/>
    <xf numFmtId="0" fontId="5" fillId="3" borderId="7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horizontal="left" vertical="center" indent="6"/>
    </xf>
    <xf numFmtId="0" fontId="10" fillId="3" borderId="4" xfId="0" applyFont="1" applyFill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5" fillId="0" borderId="5" xfId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165" fontId="12" fillId="0" borderId="7" xfId="0" applyNumberFormat="1" applyFont="1" applyBorder="1" applyAlignment="1">
      <alignment horizontal="center" vertical="center"/>
    </xf>
    <xf numFmtId="165" fontId="10" fillId="0" borderId="7" xfId="0" applyNumberFormat="1" applyFont="1" applyBorder="1" applyAlignment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0" fontId="28" fillId="0" borderId="0" xfId="0" applyFont="1"/>
    <xf numFmtId="166" fontId="10" fillId="0" borderId="7" xfId="0" applyNumberFormat="1" applyFont="1" applyBorder="1" applyAlignment="1">
      <alignment horizontal="center" vertical="center"/>
    </xf>
    <xf numFmtId="166" fontId="9" fillId="0" borderId="7" xfId="0" applyNumberFormat="1" applyFont="1" applyBorder="1" applyAlignment="1">
      <alignment horizontal="center" vertical="center"/>
    </xf>
    <xf numFmtId="0" fontId="9" fillId="5" borderId="2" xfId="0" applyFont="1" applyFill="1" applyBorder="1" applyAlignment="1">
      <alignment vertical="center" wrapText="1"/>
    </xf>
    <xf numFmtId="166" fontId="12" fillId="0" borderId="7" xfId="0" applyNumberFormat="1" applyFont="1" applyBorder="1" applyAlignment="1">
      <alignment horizontal="center" vertical="center"/>
    </xf>
    <xf numFmtId="165" fontId="10" fillId="0" borderId="21" xfId="0" applyNumberFormat="1" applyFont="1" applyBorder="1" applyAlignment="1">
      <alignment horizontal="center" vertical="center"/>
    </xf>
    <xf numFmtId="165" fontId="13" fillId="0" borderId="21" xfId="0" applyNumberFormat="1" applyFont="1" applyBorder="1" applyAlignment="1">
      <alignment horizontal="center" vertical="center"/>
    </xf>
    <xf numFmtId="165" fontId="12" fillId="0" borderId="21" xfId="0" applyNumberFormat="1" applyFont="1" applyBorder="1" applyAlignment="1">
      <alignment horizontal="center" vertical="center"/>
    </xf>
    <xf numFmtId="165" fontId="17" fillId="0" borderId="7" xfId="0" applyNumberFormat="1" applyFont="1" applyBorder="1" applyAlignment="1">
      <alignment horizontal="center" vertical="center"/>
    </xf>
    <xf numFmtId="166" fontId="10" fillId="0" borderId="21" xfId="0" applyNumberFormat="1" applyFont="1" applyBorder="1" applyAlignment="1">
      <alignment horizontal="center" vertical="center"/>
    </xf>
    <xf numFmtId="165" fontId="9" fillId="0" borderId="21" xfId="0" applyNumberFormat="1" applyFont="1" applyBorder="1" applyAlignment="1">
      <alignment horizontal="center" vertical="center"/>
    </xf>
    <xf numFmtId="166" fontId="9" fillId="0" borderId="21" xfId="0" applyNumberFormat="1" applyFont="1" applyBorder="1" applyAlignment="1">
      <alignment horizontal="center" vertical="center"/>
    </xf>
    <xf numFmtId="166" fontId="13" fillId="0" borderId="21" xfId="0" applyNumberFormat="1" applyFont="1" applyBorder="1" applyAlignment="1">
      <alignment horizontal="center" vertical="center"/>
    </xf>
    <xf numFmtId="164" fontId="10" fillId="0" borderId="7" xfId="3" applyNumberFormat="1" applyFont="1" applyBorder="1" applyAlignment="1">
      <alignment horizontal="center" vertical="center"/>
    </xf>
    <xf numFmtId="164" fontId="9" fillId="0" borderId="7" xfId="3" applyNumberFormat="1" applyFont="1" applyBorder="1" applyAlignment="1">
      <alignment horizontal="center" vertical="center"/>
    </xf>
    <xf numFmtId="0" fontId="27" fillId="0" borderId="0" xfId="0" applyFont="1"/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18" fillId="0" borderId="0" xfId="0" applyFont="1"/>
    <xf numFmtId="0" fontId="16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66" fontId="7" fillId="0" borderId="7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16" fillId="0" borderId="0" xfId="0" applyFont="1"/>
    <xf numFmtId="0" fontId="13" fillId="0" borderId="4" xfId="0" applyFont="1" applyBorder="1" applyAlignment="1">
      <alignment horizontal="left" vertical="center" wrapText="1" inden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/>
    <xf numFmtId="0" fontId="10" fillId="0" borderId="1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166" fontId="9" fillId="0" borderId="28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9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166" fontId="10" fillId="0" borderId="31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/>
    </xf>
    <xf numFmtId="166" fontId="12" fillId="0" borderId="3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166" fontId="12" fillId="0" borderId="31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166" fontId="8" fillId="0" borderId="31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12" fillId="0" borderId="0" xfId="0" applyFont="1"/>
    <xf numFmtId="166" fontId="12" fillId="0" borderId="31" xfId="0" applyNumberFormat="1" applyFont="1" applyBorder="1"/>
    <xf numFmtId="0" fontId="8" fillId="0" borderId="31" xfId="0" applyFont="1" applyBorder="1" applyAlignment="1">
      <alignment horizontal="left" vertical="center"/>
    </xf>
    <xf numFmtId="166" fontId="8" fillId="0" borderId="31" xfId="0" applyNumberFormat="1" applyFont="1" applyBorder="1" applyAlignment="1">
      <alignment horizontal="center" vertical="center"/>
    </xf>
    <xf numFmtId="0" fontId="28" fillId="0" borderId="0" xfId="0" applyFont="1" applyBorder="1"/>
    <xf numFmtId="0" fontId="32" fillId="0" borderId="0" xfId="0" applyFont="1"/>
    <xf numFmtId="0" fontId="12" fillId="0" borderId="31" xfId="0" applyFont="1" applyBorder="1" applyAlignment="1">
      <alignment vertical="center"/>
    </xf>
    <xf numFmtId="165" fontId="12" fillId="0" borderId="31" xfId="5" applyNumberFormat="1" applyFont="1" applyBorder="1" applyAlignment="1">
      <alignment horizontal="right" vertical="top"/>
    </xf>
    <xf numFmtId="0" fontId="8" fillId="0" borderId="31" xfId="0" applyFont="1" applyBorder="1" applyAlignment="1">
      <alignment vertical="center"/>
    </xf>
    <xf numFmtId="165" fontId="8" fillId="0" borderId="31" xfId="5" applyNumberFormat="1" applyFont="1" applyBorder="1" applyAlignment="1">
      <alignment horizontal="right" vertical="top"/>
    </xf>
    <xf numFmtId="0" fontId="8" fillId="0" borderId="31" xfId="5" applyFont="1" applyBorder="1" applyAlignment="1">
      <alignment horizontal="center" wrapText="1"/>
    </xf>
    <xf numFmtId="165" fontId="12" fillId="0" borderId="31" xfId="6" applyNumberFormat="1" applyFont="1" applyBorder="1" applyAlignment="1">
      <alignment horizontal="right" vertical="top"/>
    </xf>
    <xf numFmtId="0" fontId="12" fillId="0" borderId="31" xfId="6" applyFont="1" applyBorder="1" applyAlignment="1">
      <alignment horizontal="left" wrapText="1"/>
    </xf>
    <xf numFmtId="0" fontId="27" fillId="0" borderId="31" xfId="0" applyFont="1" applyBorder="1" applyAlignment="1">
      <alignment horizontal="center"/>
    </xf>
    <xf numFmtId="0" fontId="12" fillId="0" borderId="31" xfId="7" applyFont="1" applyBorder="1" applyAlignment="1">
      <alignment horizontal="left" wrapText="1"/>
    </xf>
    <xf numFmtId="165" fontId="12" fillId="0" borderId="31" xfId="7" applyNumberFormat="1" applyFont="1" applyBorder="1" applyAlignment="1">
      <alignment horizontal="center" vertical="top"/>
    </xf>
    <xf numFmtId="0" fontId="32" fillId="0" borderId="31" xfId="0" applyFont="1" applyBorder="1" applyAlignment="1">
      <alignment horizontal="center"/>
    </xf>
    <xf numFmtId="0" fontId="12" fillId="0" borderId="31" xfId="0" applyFont="1" applyFill="1" applyBorder="1" applyAlignment="1">
      <alignment vertical="center"/>
    </xf>
    <xf numFmtId="0" fontId="12" fillId="0" borderId="3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5" fontId="12" fillId="0" borderId="31" xfId="7" applyNumberFormat="1" applyFont="1" applyFill="1" applyBorder="1" applyAlignment="1">
      <alignment horizontal="right" vertical="top" wrapText="1"/>
    </xf>
    <xf numFmtId="165" fontId="12" fillId="0" borderId="31" xfId="7" applyNumberFormat="1" applyFont="1" applyFill="1" applyBorder="1" applyAlignment="1">
      <alignment wrapText="1"/>
    </xf>
    <xf numFmtId="0" fontId="12" fillId="0" borderId="31" xfId="7" applyFont="1" applyFill="1" applyBorder="1" applyAlignment="1">
      <alignment horizontal="left" vertical="top" wrapText="1"/>
    </xf>
    <xf numFmtId="0" fontId="8" fillId="0" borderId="31" xfId="7" applyFont="1" applyFill="1" applyBorder="1" applyAlignment="1">
      <alignment horizontal="left" vertical="top" wrapText="1"/>
    </xf>
    <xf numFmtId="165" fontId="8" fillId="0" borderId="31" xfId="7" applyNumberFormat="1" applyFont="1" applyFill="1" applyBorder="1" applyAlignment="1">
      <alignment horizontal="right" vertical="top" wrapText="1"/>
    </xf>
    <xf numFmtId="0" fontId="8" fillId="0" borderId="31" xfId="7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0" fillId="0" borderId="0" xfId="2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8" fillId="1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10" borderId="29" xfId="0" applyFont="1" applyFill="1" applyBorder="1" applyAlignment="1">
      <alignment horizontal="center" vertical="center"/>
    </xf>
    <xf numFmtId="0" fontId="8" fillId="10" borderId="34" xfId="0" applyFont="1" applyFill="1" applyBorder="1" applyAlignment="1">
      <alignment horizontal="center" vertical="center"/>
    </xf>
    <xf numFmtId="0" fontId="8" fillId="10" borderId="3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8" fillId="10" borderId="29" xfId="5" applyFont="1" applyFill="1" applyBorder="1" applyAlignment="1">
      <alignment horizontal="center" wrapText="1"/>
    </xf>
    <xf numFmtId="0" fontId="8" fillId="10" borderId="34" xfId="5" applyFont="1" applyFill="1" applyBorder="1" applyAlignment="1">
      <alignment horizontal="center" wrapText="1"/>
    </xf>
    <xf numFmtId="0" fontId="8" fillId="10" borderId="30" xfId="5" applyFont="1" applyFill="1" applyBorder="1" applyAlignment="1">
      <alignment horizontal="center" wrapText="1"/>
    </xf>
    <xf numFmtId="0" fontId="8" fillId="0" borderId="31" xfId="5" applyFont="1" applyBorder="1" applyAlignment="1">
      <alignment horizontal="center" wrapText="1"/>
    </xf>
    <xf numFmtId="0" fontId="12" fillId="0" borderId="31" xfId="6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10" borderId="31" xfId="5" applyFont="1" applyFill="1" applyBorder="1" applyAlignment="1">
      <alignment horizontal="center" wrapText="1"/>
    </xf>
    <xf numFmtId="0" fontId="12" fillId="0" borderId="31" xfId="7" applyFont="1" applyBorder="1" applyAlignment="1">
      <alignment horizontal="left" wrapText="1"/>
    </xf>
    <xf numFmtId="0" fontId="8" fillId="0" borderId="31" xfId="0" applyFont="1" applyBorder="1" applyAlignment="1">
      <alignment horizontal="center" vertical="center" wrapText="1"/>
    </xf>
    <xf numFmtId="0" fontId="8" fillId="0" borderId="31" xfId="7" applyFont="1" applyFill="1" applyBorder="1" applyAlignment="1">
      <alignment horizontal="center" wrapText="1"/>
    </xf>
    <xf numFmtId="0" fontId="8" fillId="10" borderId="31" xfId="7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1" xfId="7" applyFont="1" applyFill="1" applyBorder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9" fillId="3" borderId="24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0" fillId="0" borderId="27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9" fillId="8" borderId="14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165" fontId="13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65" fontId="11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9" fillId="6" borderId="2" xfId="0" applyFont="1" applyFill="1" applyBorder="1" applyAlignment="1">
      <alignment vertical="center"/>
    </xf>
    <xf numFmtId="0" fontId="9" fillId="6" borderId="2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166" fontId="12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165" fontId="17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66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vertical="center"/>
    </xf>
    <xf numFmtId="166" fontId="29" fillId="0" borderId="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66" fontId="6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 indent="1"/>
    </xf>
    <xf numFmtId="165" fontId="9" fillId="0" borderId="2" xfId="0" applyNumberFormat="1" applyFont="1" applyBorder="1" applyAlignment="1">
      <alignment horizontal="center" vertical="center"/>
    </xf>
    <xf numFmtId="165" fontId="10" fillId="0" borderId="17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166" fontId="8" fillId="0" borderId="35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165" fontId="31" fillId="0" borderId="2" xfId="4" applyNumberFormat="1" applyFont="1" applyBorder="1" applyAlignment="1">
      <alignment horizontal="center" vertical="center"/>
    </xf>
    <xf numFmtId="43" fontId="9" fillId="0" borderId="21" xfId="3" applyFont="1" applyBorder="1" applyAlignment="1">
      <alignment horizontal="center" vertical="center"/>
    </xf>
    <xf numFmtId="166" fontId="10" fillId="0" borderId="21" xfId="0" applyNumberFormat="1" applyFont="1" applyBorder="1" applyAlignment="1">
      <alignment horizontal="right" vertical="center"/>
    </xf>
    <xf numFmtId="0" fontId="33" fillId="0" borderId="3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4" xfId="0" applyFont="1" applyBorder="1" applyAlignment="1">
      <alignment vertical="center"/>
    </xf>
    <xf numFmtId="3" fontId="34" fillId="0" borderId="7" xfId="0" applyNumberFormat="1" applyFont="1" applyBorder="1" applyAlignment="1">
      <alignment horizontal="center" vertical="center"/>
    </xf>
    <xf numFmtId="0" fontId="34" fillId="4" borderId="7" xfId="0" applyFont="1" applyFill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166" fontId="9" fillId="0" borderId="31" xfId="0" applyNumberFormat="1" applyFont="1" applyBorder="1" applyAlignment="1">
      <alignment horizontal="center" vertical="center"/>
    </xf>
    <xf numFmtId="0" fontId="10" fillId="4" borderId="31" xfId="0" applyFont="1" applyFill="1" applyBorder="1" applyAlignment="1">
      <alignment vertical="center"/>
    </xf>
    <xf numFmtId="0" fontId="9" fillId="0" borderId="31" xfId="0" applyFont="1" applyBorder="1" applyAlignment="1">
      <alignment horizontal="center" vertical="center"/>
    </xf>
  </cellXfs>
  <cellStyles count="8">
    <cellStyle name="Lien hypertexte" xfId="1" builtinId="8"/>
    <cellStyle name="Milliers" xfId="3" builtinId="3"/>
    <cellStyle name="Normal" xfId="0" builtinId="0"/>
    <cellStyle name="Normal_ELIM Resultats bruts version finale 21" xfId="2" xr:uid="{A95A55DB-E9AD-4A70-81A5-C2D23A814DD2}"/>
    <cellStyle name="Normal_Feuil1" xfId="5" xr:uid="{6480724A-3DB5-4D25-884A-569D4DBBE4BD}"/>
    <cellStyle name="Normal_Feuil3" xfId="6" xr:uid="{6975FB94-3E3E-4194-8EF0-4F2679ADC105}"/>
    <cellStyle name="Normal_Feuil5" xfId="7" xr:uid="{86C5B163-4F3F-45CB-BD26-A06F202CCB5A}"/>
    <cellStyle name="Normal_Tab4.8" xfId="4" xr:uid="{C6E41EB8-64D3-4316-8528-BE87EEDE3F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361950</xdr:colOff>
      <xdr:row>0</xdr:row>
      <xdr:rowOff>0</xdr:rowOff>
    </xdr:from>
    <xdr:to>
      <xdr:col>5</xdr:col>
      <xdr:colOff>523875</xdr:colOff>
      <xdr:row>8</xdr:row>
      <xdr:rowOff>76200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7F4B243-ECC4-427F-A320-89B8DA3F1D7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7950" y="0"/>
          <a:ext cx="1685925" cy="1600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403860</xdr:colOff>
      <xdr:row>31</xdr:row>
      <xdr:rowOff>102870</xdr:rowOff>
    </xdr:from>
    <xdr:to>
      <xdr:col>11</xdr:col>
      <xdr:colOff>784860</xdr:colOff>
      <xdr:row>36</xdr:row>
      <xdr:rowOff>64770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5D0BF0D2-D0E4-4EFC-B931-C92070732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5772150"/>
          <a:ext cx="909828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625306</xdr:colOff>
      <xdr:row>31</xdr:row>
      <xdr:rowOff>30974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57C3DE3-237F-CF6C-4C20-D2F35B2A3C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5380186" cy="5700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DCAC7-8E33-46B5-9C63-B5C7673A03FC}">
  <dimension ref="A1:I40"/>
  <sheetViews>
    <sheetView topLeftCell="A13" workbookViewId="0">
      <selection activeCell="L23" sqref="L23"/>
    </sheetView>
  </sheetViews>
  <sheetFormatPr baseColWidth="10" defaultRowHeight="14.4" x14ac:dyDescent="0.3"/>
  <sheetData>
    <row r="1" spans="1:9" x14ac:dyDescent="0.3">
      <c r="A1" s="153"/>
      <c r="B1" s="153"/>
      <c r="C1" s="153"/>
      <c r="D1" s="153"/>
      <c r="E1" s="153"/>
      <c r="F1" s="153"/>
      <c r="G1" s="153"/>
      <c r="H1" s="153"/>
      <c r="I1" s="153"/>
    </row>
    <row r="2" spans="1:9" x14ac:dyDescent="0.3">
      <c r="A2" s="153"/>
      <c r="B2" s="153"/>
      <c r="C2" s="153"/>
      <c r="D2" s="153"/>
      <c r="E2" s="153"/>
      <c r="F2" s="153"/>
      <c r="G2" s="153"/>
      <c r="H2" s="153"/>
      <c r="I2" s="153"/>
    </row>
    <row r="3" spans="1:9" x14ac:dyDescent="0.3">
      <c r="A3" s="153"/>
      <c r="B3" s="153"/>
      <c r="C3" s="153"/>
      <c r="D3" s="153"/>
      <c r="E3" s="153"/>
      <c r="F3" s="153"/>
      <c r="G3" s="153"/>
      <c r="H3" s="153"/>
      <c r="I3" s="153"/>
    </row>
    <row r="4" spans="1:9" x14ac:dyDescent="0.3">
      <c r="A4" s="153"/>
      <c r="B4" s="153"/>
      <c r="C4" s="153"/>
      <c r="D4" s="153"/>
      <c r="E4" s="153"/>
      <c r="F4" s="153"/>
      <c r="G4" s="153"/>
      <c r="H4" s="153"/>
      <c r="I4" s="153"/>
    </row>
    <row r="5" spans="1:9" x14ac:dyDescent="0.3">
      <c r="A5" s="153"/>
      <c r="B5" s="153"/>
      <c r="C5" s="153"/>
      <c r="D5" s="153"/>
      <c r="E5" s="153"/>
      <c r="F5" s="153"/>
      <c r="G5" s="153"/>
      <c r="H5" s="153"/>
      <c r="I5" s="153"/>
    </row>
    <row r="6" spans="1:9" x14ac:dyDescent="0.3">
      <c r="A6" s="153"/>
      <c r="B6" s="153"/>
      <c r="C6" s="153"/>
      <c r="D6" s="153"/>
      <c r="E6" s="153"/>
      <c r="F6" s="153"/>
      <c r="G6" s="153"/>
      <c r="H6" s="153"/>
      <c r="I6" s="153"/>
    </row>
    <row r="7" spans="1:9" x14ac:dyDescent="0.3">
      <c r="A7" s="153"/>
      <c r="B7" s="153"/>
      <c r="C7" s="153"/>
      <c r="D7" s="153"/>
      <c r="E7" s="153"/>
      <c r="F7" s="153"/>
      <c r="G7" s="153"/>
      <c r="H7" s="153"/>
      <c r="I7" s="153"/>
    </row>
    <row r="8" spans="1:9" x14ac:dyDescent="0.3">
      <c r="A8" s="153"/>
      <c r="B8" s="153"/>
      <c r="C8" s="153"/>
      <c r="D8" s="153"/>
      <c r="E8" s="153"/>
      <c r="F8" s="153"/>
      <c r="G8" s="153"/>
      <c r="H8" s="153"/>
      <c r="I8" s="153"/>
    </row>
    <row r="9" spans="1:9" x14ac:dyDescent="0.3">
      <c r="A9" s="153"/>
      <c r="B9" s="153"/>
      <c r="C9" s="153"/>
      <c r="D9" s="153"/>
      <c r="E9" s="153"/>
      <c r="F9" s="153"/>
      <c r="G9" s="153"/>
      <c r="H9" s="153"/>
      <c r="I9" s="153"/>
    </row>
    <row r="10" spans="1:9" x14ac:dyDescent="0.3">
      <c r="A10" s="153"/>
      <c r="B10" s="153"/>
      <c r="C10" s="153"/>
      <c r="D10" s="153"/>
      <c r="E10" s="153"/>
      <c r="F10" s="153"/>
      <c r="G10" s="153"/>
      <c r="H10" s="153"/>
      <c r="I10" s="153"/>
    </row>
    <row r="11" spans="1:9" x14ac:dyDescent="0.3">
      <c r="A11" s="153"/>
      <c r="B11" s="153"/>
      <c r="C11" s="153"/>
      <c r="D11" s="153"/>
      <c r="E11" s="153"/>
      <c r="F11" s="153"/>
      <c r="G11" s="153"/>
      <c r="H11" s="153"/>
      <c r="I11" s="153"/>
    </row>
    <row r="12" spans="1:9" x14ac:dyDescent="0.3">
      <c r="A12" s="153"/>
      <c r="B12" s="153"/>
      <c r="C12" s="153"/>
      <c r="D12" s="153"/>
      <c r="E12" s="153"/>
      <c r="F12" s="153"/>
      <c r="G12" s="153"/>
      <c r="H12" s="153"/>
      <c r="I12" s="153"/>
    </row>
    <row r="13" spans="1:9" x14ac:dyDescent="0.3">
      <c r="A13" s="153"/>
      <c r="B13" s="153"/>
      <c r="C13" s="153"/>
      <c r="D13" s="153"/>
      <c r="E13" s="153"/>
      <c r="F13" s="153"/>
      <c r="G13" s="153"/>
      <c r="H13" s="153"/>
      <c r="I13" s="153"/>
    </row>
    <row r="14" spans="1:9" x14ac:dyDescent="0.3">
      <c r="A14" s="153"/>
      <c r="B14" s="153"/>
      <c r="C14" s="153"/>
      <c r="D14" s="153"/>
      <c r="E14" s="153"/>
      <c r="F14" s="153"/>
      <c r="G14" s="153"/>
      <c r="H14" s="153"/>
      <c r="I14" s="153"/>
    </row>
    <row r="15" spans="1:9" x14ac:dyDescent="0.3">
      <c r="A15" s="153"/>
      <c r="B15" s="153"/>
      <c r="C15" s="153"/>
      <c r="D15" s="153"/>
      <c r="E15" s="153"/>
      <c r="F15" s="153"/>
      <c r="G15" s="153"/>
      <c r="H15" s="153"/>
      <c r="I15" s="153"/>
    </row>
    <row r="16" spans="1:9" x14ac:dyDescent="0.3">
      <c r="A16" s="153"/>
      <c r="B16" s="153"/>
      <c r="C16" s="153"/>
      <c r="D16" s="153"/>
      <c r="E16" s="153"/>
      <c r="F16" s="153"/>
      <c r="G16" s="153"/>
      <c r="H16" s="153"/>
      <c r="I16" s="153"/>
    </row>
    <row r="17" spans="1:9" x14ac:dyDescent="0.3">
      <c r="A17" s="153"/>
      <c r="B17" s="153"/>
      <c r="C17" s="153"/>
      <c r="D17" s="153"/>
      <c r="E17" s="153"/>
      <c r="F17" s="153"/>
      <c r="G17" s="153"/>
      <c r="H17" s="153"/>
      <c r="I17" s="153"/>
    </row>
    <row r="18" spans="1:9" x14ac:dyDescent="0.3">
      <c r="A18" s="153"/>
      <c r="B18" s="153"/>
      <c r="C18" s="153"/>
      <c r="D18" s="153"/>
      <c r="E18" s="153"/>
      <c r="F18" s="153"/>
      <c r="G18" s="153"/>
      <c r="H18" s="153"/>
      <c r="I18" s="153"/>
    </row>
    <row r="19" spans="1:9" x14ac:dyDescent="0.3">
      <c r="A19" s="153"/>
      <c r="B19" s="153"/>
      <c r="C19" s="153"/>
      <c r="D19" s="153"/>
      <c r="E19" s="153"/>
      <c r="F19" s="153"/>
      <c r="G19" s="153"/>
      <c r="H19" s="153"/>
      <c r="I19" s="153"/>
    </row>
    <row r="20" spans="1:9" x14ac:dyDescent="0.3">
      <c r="A20" s="153"/>
      <c r="B20" s="153"/>
      <c r="C20" s="153"/>
      <c r="D20" s="153"/>
      <c r="E20" s="153"/>
      <c r="F20" s="153"/>
      <c r="G20" s="153"/>
      <c r="H20" s="153"/>
      <c r="I20" s="153"/>
    </row>
    <row r="21" spans="1:9" x14ac:dyDescent="0.3">
      <c r="A21" s="153"/>
      <c r="B21" s="153"/>
      <c r="C21" s="153"/>
      <c r="D21" s="153"/>
      <c r="E21" s="153"/>
      <c r="F21" s="153"/>
      <c r="G21" s="153"/>
      <c r="H21" s="153"/>
      <c r="I21" s="153"/>
    </row>
    <row r="22" spans="1:9" x14ac:dyDescent="0.3">
      <c r="A22" s="153"/>
      <c r="B22" s="153"/>
      <c r="C22" s="153"/>
      <c r="D22" s="153"/>
      <c r="E22" s="153"/>
      <c r="F22" s="153"/>
      <c r="G22" s="153"/>
      <c r="H22" s="153"/>
      <c r="I22" s="153"/>
    </row>
    <row r="23" spans="1:9" x14ac:dyDescent="0.3">
      <c r="A23" s="153"/>
      <c r="B23" s="153"/>
      <c r="C23" s="153"/>
      <c r="D23" s="153"/>
      <c r="E23" s="153"/>
      <c r="F23" s="153"/>
      <c r="G23" s="153"/>
      <c r="H23" s="153"/>
      <c r="I23" s="153"/>
    </row>
    <row r="24" spans="1:9" x14ac:dyDescent="0.3">
      <c r="A24" s="153"/>
      <c r="B24" s="153"/>
      <c r="C24" s="153"/>
      <c r="D24" s="153"/>
      <c r="E24" s="153"/>
      <c r="F24" s="153"/>
      <c r="G24" s="153"/>
      <c r="H24" s="153"/>
      <c r="I24" s="153"/>
    </row>
    <row r="25" spans="1:9" x14ac:dyDescent="0.3">
      <c r="A25" s="153"/>
      <c r="B25" s="153"/>
      <c r="C25" s="153"/>
      <c r="D25" s="153"/>
      <c r="E25" s="153"/>
      <c r="F25" s="153"/>
      <c r="G25" s="153"/>
      <c r="H25" s="153"/>
      <c r="I25" s="153"/>
    </row>
    <row r="26" spans="1:9" x14ac:dyDescent="0.3">
      <c r="A26" s="153"/>
      <c r="B26" s="153"/>
      <c r="C26" s="153"/>
      <c r="D26" s="153"/>
      <c r="E26" s="153"/>
      <c r="F26" s="153"/>
      <c r="G26" s="153"/>
      <c r="H26" s="153"/>
      <c r="I26" s="153"/>
    </row>
    <row r="27" spans="1:9" x14ac:dyDescent="0.3">
      <c r="A27" s="153"/>
      <c r="B27" s="153"/>
      <c r="C27" s="153"/>
      <c r="D27" s="153"/>
      <c r="E27" s="153"/>
      <c r="F27" s="153"/>
      <c r="G27" s="153"/>
      <c r="H27" s="153"/>
      <c r="I27" s="153"/>
    </row>
    <row r="28" spans="1:9" x14ac:dyDescent="0.3">
      <c r="A28" s="153"/>
      <c r="B28" s="153"/>
      <c r="C28" s="153"/>
      <c r="D28" s="153"/>
      <c r="E28" s="153"/>
      <c r="F28" s="153"/>
      <c r="G28" s="153"/>
      <c r="H28" s="153"/>
      <c r="I28" s="153"/>
    </row>
    <row r="29" spans="1:9" x14ac:dyDescent="0.3">
      <c r="A29" s="153"/>
      <c r="B29" s="153"/>
      <c r="C29" s="153"/>
      <c r="D29" s="153"/>
      <c r="E29" s="153"/>
      <c r="F29" s="153"/>
      <c r="G29" s="153"/>
      <c r="H29" s="153"/>
      <c r="I29" s="153"/>
    </row>
    <row r="30" spans="1:9" x14ac:dyDescent="0.3">
      <c r="A30" s="153"/>
      <c r="B30" s="153"/>
      <c r="C30" s="153"/>
      <c r="D30" s="153"/>
      <c r="E30" s="153"/>
      <c r="F30" s="153"/>
      <c r="G30" s="153"/>
      <c r="H30" s="153"/>
      <c r="I30" s="153"/>
    </row>
    <row r="31" spans="1:9" x14ac:dyDescent="0.3">
      <c r="A31" s="153"/>
      <c r="B31" s="153"/>
      <c r="C31" s="153"/>
      <c r="D31" s="153"/>
      <c r="E31" s="153"/>
      <c r="F31" s="153"/>
      <c r="G31" s="153"/>
      <c r="H31" s="153"/>
      <c r="I31" s="153"/>
    </row>
    <row r="32" spans="1:9" x14ac:dyDescent="0.3">
      <c r="A32" s="153"/>
      <c r="B32" s="153"/>
      <c r="C32" s="153"/>
      <c r="D32" s="153"/>
      <c r="E32" s="153"/>
      <c r="F32" s="153"/>
      <c r="G32" s="153"/>
      <c r="H32" s="153"/>
      <c r="I32" s="153"/>
    </row>
    <row r="33" spans="1:9" x14ac:dyDescent="0.3">
      <c r="A33" s="153"/>
      <c r="B33" s="153"/>
      <c r="C33" s="153"/>
      <c r="D33" s="153"/>
      <c r="E33" s="153"/>
      <c r="F33" s="153"/>
      <c r="G33" s="153"/>
      <c r="H33" s="153"/>
      <c r="I33" s="153"/>
    </row>
    <row r="34" spans="1:9" x14ac:dyDescent="0.3">
      <c r="A34" s="153"/>
      <c r="B34" s="153"/>
      <c r="C34" s="153"/>
      <c r="D34" s="153"/>
      <c r="E34" s="153"/>
      <c r="F34" s="153"/>
      <c r="G34" s="153"/>
      <c r="H34" s="153"/>
      <c r="I34" s="153"/>
    </row>
    <row r="35" spans="1:9" x14ac:dyDescent="0.3">
      <c r="A35" s="153"/>
      <c r="B35" s="153"/>
      <c r="C35" s="153"/>
      <c r="D35" s="153"/>
      <c r="E35" s="153"/>
      <c r="F35" s="153"/>
      <c r="G35" s="153"/>
      <c r="H35" s="153"/>
      <c r="I35" s="153"/>
    </row>
    <row r="36" spans="1:9" x14ac:dyDescent="0.3">
      <c r="A36" s="153"/>
      <c r="B36" s="153"/>
      <c r="C36" s="153"/>
      <c r="D36" s="153"/>
      <c r="E36" s="153"/>
      <c r="F36" s="153"/>
      <c r="G36" s="153"/>
      <c r="H36" s="153"/>
      <c r="I36" s="153"/>
    </row>
    <row r="37" spans="1:9" x14ac:dyDescent="0.3">
      <c r="A37" s="153"/>
      <c r="B37" s="153"/>
      <c r="C37" s="153"/>
      <c r="D37" s="153"/>
      <c r="E37" s="153"/>
      <c r="F37" s="153"/>
      <c r="G37" s="153"/>
      <c r="H37" s="153"/>
      <c r="I37" s="153"/>
    </row>
    <row r="38" spans="1:9" x14ac:dyDescent="0.3">
      <c r="A38" s="153"/>
      <c r="B38" s="153"/>
      <c r="C38" s="153"/>
      <c r="D38" s="153"/>
      <c r="E38" s="153"/>
      <c r="F38" s="153"/>
      <c r="G38" s="153"/>
      <c r="H38" s="153"/>
      <c r="I38" s="153"/>
    </row>
    <row r="39" spans="1:9" x14ac:dyDescent="0.3">
      <c r="A39" s="153"/>
      <c r="B39" s="153"/>
      <c r="C39" s="153"/>
      <c r="D39" s="153"/>
      <c r="E39" s="153"/>
      <c r="F39" s="153"/>
      <c r="G39" s="153"/>
      <c r="H39" s="153"/>
      <c r="I39" s="153"/>
    </row>
    <row r="40" spans="1:9" x14ac:dyDescent="0.3">
      <c r="A40" s="153"/>
      <c r="B40" s="153"/>
      <c r="C40" s="153"/>
      <c r="D40" s="153"/>
      <c r="E40" s="153"/>
      <c r="F40" s="153"/>
      <c r="G40" s="153"/>
      <c r="H40" s="153"/>
      <c r="I40" s="153"/>
    </row>
  </sheetData>
  <mergeCells count="1">
    <mergeCell ref="A1:I4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FFB31-0FC2-418C-971C-6C36FFE4FD26}">
  <dimension ref="A2:B26"/>
  <sheetViews>
    <sheetView topLeftCell="A7" workbookViewId="0">
      <selection activeCell="A13" sqref="A13:A14"/>
    </sheetView>
  </sheetViews>
  <sheetFormatPr baseColWidth="10" defaultRowHeight="14.4" x14ac:dyDescent="0.3"/>
  <cols>
    <col min="1" max="1" width="48.6640625" customWidth="1"/>
    <col min="2" max="2" width="49.44140625" customWidth="1"/>
  </cols>
  <sheetData>
    <row r="2" spans="1:2" ht="16.2" thickBot="1" x14ac:dyDescent="0.35">
      <c r="A2" s="40" t="s">
        <v>122</v>
      </c>
    </row>
    <row r="3" spans="1:2" ht="31.8" thickBot="1" x14ac:dyDescent="0.35">
      <c r="A3" s="21" t="s">
        <v>232</v>
      </c>
      <c r="B3" s="22" t="s">
        <v>120</v>
      </c>
    </row>
    <row r="4" spans="1:2" ht="16.2" thickBot="1" x14ac:dyDescent="0.35">
      <c r="A4" s="41" t="s">
        <v>0</v>
      </c>
      <c r="B4" s="35"/>
    </row>
    <row r="5" spans="1:2" ht="16.2" thickBot="1" x14ac:dyDescent="0.35">
      <c r="A5" s="31" t="s">
        <v>1</v>
      </c>
      <c r="B5" s="49">
        <v>1.5680521603853643</v>
      </c>
    </row>
    <row r="6" spans="1:2" ht="16.2" thickBot="1" x14ac:dyDescent="0.35">
      <c r="A6" s="31" t="s">
        <v>2</v>
      </c>
      <c r="B6" s="49">
        <v>5.3342550348181437</v>
      </c>
    </row>
    <row r="7" spans="1:2" ht="16.2" thickBot="1" x14ac:dyDescent="0.35">
      <c r="A7" s="31" t="s">
        <v>3</v>
      </c>
      <c r="B7" s="49">
        <v>4.7374935371461904</v>
      </c>
    </row>
    <row r="8" spans="1:2" ht="16.2" thickBot="1" x14ac:dyDescent="0.35">
      <c r="A8" s="31" t="s">
        <v>4</v>
      </c>
      <c r="B8" s="49">
        <v>5.5764573195211931</v>
      </c>
    </row>
    <row r="9" spans="1:2" ht="16.2" thickBot="1" x14ac:dyDescent="0.35">
      <c r="A9" s="31" t="s">
        <v>5</v>
      </c>
      <c r="B9" s="49">
        <v>12.256194914836563</v>
      </c>
    </row>
    <row r="10" spans="1:2" ht="16.2" thickBot="1" x14ac:dyDescent="0.35">
      <c r="A10" s="31" t="s">
        <v>6</v>
      </c>
      <c r="B10" s="49">
        <v>14.266790447784409</v>
      </c>
    </row>
    <row r="11" spans="1:2" ht="16.2" thickBot="1" x14ac:dyDescent="0.35">
      <c r="A11" s="31" t="s">
        <v>7</v>
      </c>
      <c r="B11" s="49">
        <v>7.5807318370513794</v>
      </c>
    </row>
    <row r="12" spans="1:2" ht="16.2" thickBot="1" x14ac:dyDescent="0.35">
      <c r="A12" s="31" t="s">
        <v>8</v>
      </c>
      <c r="B12" s="49">
        <v>9.5405424839173048</v>
      </c>
    </row>
    <row r="13" spans="1:2" ht="16.2" thickBot="1" x14ac:dyDescent="0.35">
      <c r="A13" s="114" t="s">
        <v>312</v>
      </c>
      <c r="B13" s="49">
        <v>21.925916434386821</v>
      </c>
    </row>
    <row r="14" spans="1:2" ht="16.2" thickBot="1" x14ac:dyDescent="0.35">
      <c r="A14" s="114" t="s">
        <v>313</v>
      </c>
      <c r="B14" s="49">
        <v>39.782041974206358</v>
      </c>
    </row>
    <row r="15" spans="1:2" ht="16.2" thickBot="1" x14ac:dyDescent="0.35">
      <c r="A15" s="31" t="s">
        <v>9</v>
      </c>
      <c r="B15" s="49">
        <v>25.615219896527137</v>
      </c>
    </row>
    <row r="16" spans="1:2" ht="16.2" thickBot="1" x14ac:dyDescent="0.35">
      <c r="A16" s="41" t="s">
        <v>10</v>
      </c>
      <c r="B16" s="35"/>
    </row>
    <row r="17" spans="1:2" ht="16.2" thickBot="1" x14ac:dyDescent="0.35">
      <c r="A17" s="31" t="s">
        <v>11</v>
      </c>
      <c r="B17" s="49">
        <v>14.168268348807233</v>
      </c>
    </row>
    <row r="18" spans="1:2" ht="16.2" thickBot="1" x14ac:dyDescent="0.35">
      <c r="A18" s="45" t="s">
        <v>78</v>
      </c>
      <c r="B18" s="62">
        <v>25.629818380820968</v>
      </c>
    </row>
    <row r="19" spans="1:2" ht="16.2" thickBot="1" x14ac:dyDescent="0.35">
      <c r="A19" s="45" t="s">
        <v>79</v>
      </c>
      <c r="B19" s="62">
        <v>8.3789954747581845</v>
      </c>
    </row>
    <row r="20" spans="1:2" ht="16.2" thickBot="1" x14ac:dyDescent="0.35">
      <c r="A20" s="31" t="s">
        <v>12</v>
      </c>
      <c r="B20" s="49">
        <v>8.3041395675001315</v>
      </c>
    </row>
    <row r="21" spans="1:2" ht="16.2" thickBot="1" x14ac:dyDescent="0.35">
      <c r="A21" s="41" t="s">
        <v>13</v>
      </c>
      <c r="B21" s="35"/>
    </row>
    <row r="22" spans="1:2" ht="16.2" thickBot="1" x14ac:dyDescent="0.35">
      <c r="A22" s="31" t="s">
        <v>17</v>
      </c>
      <c r="B22" s="49">
        <v>10.325490820610446</v>
      </c>
    </row>
    <row r="23" spans="1:2" ht="16.2" thickBot="1" x14ac:dyDescent="0.35">
      <c r="A23" s="31" t="s">
        <v>101</v>
      </c>
      <c r="B23" s="49">
        <v>9.8577614108520262</v>
      </c>
    </row>
    <row r="24" spans="1:2" ht="16.2" thickBot="1" x14ac:dyDescent="0.35">
      <c r="A24" s="39" t="s">
        <v>121</v>
      </c>
      <c r="B24" s="52">
        <v>10.073807296920082</v>
      </c>
    </row>
    <row r="25" spans="1:2" ht="15.6" x14ac:dyDescent="0.3">
      <c r="A25" s="32"/>
    </row>
    <row r="26" spans="1:2" ht="15.6" x14ac:dyDescent="0.3">
      <c r="A26" s="32" t="s">
        <v>309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2116E-7527-4A1E-9FCB-FD438BEEB3A6}">
  <dimension ref="A2:G15"/>
  <sheetViews>
    <sheetView workbookViewId="0">
      <selection activeCell="B5" sqref="B5"/>
    </sheetView>
  </sheetViews>
  <sheetFormatPr baseColWidth="10" defaultRowHeight="14.4" x14ac:dyDescent="0.3"/>
  <cols>
    <col min="1" max="1" width="45.88671875" customWidth="1"/>
    <col min="2" max="2" width="58.109375" customWidth="1"/>
  </cols>
  <sheetData>
    <row r="2" spans="1:7" ht="15.6" x14ac:dyDescent="0.3">
      <c r="A2" s="182" t="s">
        <v>132</v>
      </c>
      <c r="B2" s="182"/>
      <c r="C2" s="182"/>
      <c r="D2" s="182"/>
      <c r="E2" s="182"/>
      <c r="F2" s="182"/>
      <c r="G2" s="182"/>
    </row>
    <row r="3" spans="1:7" ht="15" thickBot="1" x14ac:dyDescent="0.35"/>
    <row r="4" spans="1:7" ht="16.2" thickBot="1" x14ac:dyDescent="0.35">
      <c r="A4" s="57" t="s">
        <v>123</v>
      </c>
      <c r="B4" s="110" t="s">
        <v>15</v>
      </c>
    </row>
    <row r="5" spans="1:7" ht="16.2" thickBot="1" x14ac:dyDescent="0.35">
      <c r="A5" s="7" t="s">
        <v>125</v>
      </c>
      <c r="B5" s="50">
        <v>55.979707867127949</v>
      </c>
    </row>
    <row r="6" spans="1:7" ht="16.2" thickBot="1" x14ac:dyDescent="0.35">
      <c r="A6" s="7" t="s">
        <v>124</v>
      </c>
      <c r="B6" s="50">
        <v>53.85959520403464</v>
      </c>
    </row>
    <row r="7" spans="1:7" ht="16.2" thickBot="1" x14ac:dyDescent="0.35">
      <c r="A7" s="7" t="s">
        <v>126</v>
      </c>
      <c r="B7" s="50">
        <v>13.023998932653793</v>
      </c>
    </row>
    <row r="8" spans="1:7" ht="16.2" thickBot="1" x14ac:dyDescent="0.35">
      <c r="A8" s="7" t="s">
        <v>129</v>
      </c>
      <c r="B8" s="50">
        <v>4.6633187131424139</v>
      </c>
    </row>
    <row r="9" spans="1:7" ht="16.2" thickBot="1" x14ac:dyDescent="0.35">
      <c r="A9" s="7" t="s">
        <v>128</v>
      </c>
      <c r="B9" s="50">
        <v>4.412212487300847</v>
      </c>
    </row>
    <row r="10" spans="1:7" ht="16.2" thickBot="1" x14ac:dyDescent="0.35">
      <c r="A10" s="7" t="s">
        <v>127</v>
      </c>
      <c r="B10" s="50">
        <v>3.606149646336569</v>
      </c>
    </row>
    <row r="11" spans="1:7" ht="16.2" thickBot="1" x14ac:dyDescent="0.35">
      <c r="A11" s="7" t="s">
        <v>130</v>
      </c>
      <c r="B11" s="50">
        <v>1.80919106573241</v>
      </c>
    </row>
    <row r="12" spans="1:7" ht="16.2" thickBot="1" x14ac:dyDescent="0.35">
      <c r="A12" s="7" t="s">
        <v>131</v>
      </c>
      <c r="B12" s="50">
        <v>0.66823289703739963</v>
      </c>
    </row>
    <row r="13" spans="1:7" ht="16.2" thickBot="1" x14ac:dyDescent="0.35">
      <c r="A13" s="7" t="s">
        <v>18</v>
      </c>
      <c r="B13" s="50">
        <v>0.18441730229666059</v>
      </c>
    </row>
    <row r="15" spans="1:7" ht="15.6" x14ac:dyDescent="0.3">
      <c r="B15" s="32" t="s">
        <v>309</v>
      </c>
    </row>
  </sheetData>
  <mergeCells count="1">
    <mergeCell ref="A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09F50-049A-4D6C-8C2D-A3AA45E74F6E}">
  <dimension ref="A2:I30"/>
  <sheetViews>
    <sheetView topLeftCell="A7" workbookViewId="0">
      <selection activeCell="C30" sqref="C30"/>
    </sheetView>
  </sheetViews>
  <sheetFormatPr baseColWidth="10" defaultRowHeight="14.4" x14ac:dyDescent="0.3"/>
  <cols>
    <col min="1" max="1" width="40" customWidth="1"/>
    <col min="2" max="2" width="18.6640625" customWidth="1"/>
    <col min="3" max="3" width="18.44140625" customWidth="1"/>
    <col min="5" max="5" width="21.88671875" customWidth="1"/>
    <col min="6" max="6" width="19.44140625" customWidth="1"/>
  </cols>
  <sheetData>
    <row r="2" spans="1:9" ht="38.25" customHeight="1" thickBot="1" x14ac:dyDescent="0.35">
      <c r="A2" s="185" t="s">
        <v>137</v>
      </c>
      <c r="B2" s="185"/>
      <c r="C2" s="185"/>
      <c r="D2" s="185"/>
      <c r="E2" s="185"/>
      <c r="F2" s="185"/>
      <c r="G2" s="185"/>
      <c r="H2" s="185"/>
    </row>
    <row r="3" spans="1:9" ht="15.75" customHeight="1" x14ac:dyDescent="0.3">
      <c r="A3" s="176" t="s">
        <v>232</v>
      </c>
      <c r="B3" s="171" t="s">
        <v>133</v>
      </c>
      <c r="C3" s="171" t="s">
        <v>134</v>
      </c>
      <c r="D3" s="171" t="s">
        <v>124</v>
      </c>
      <c r="E3" s="171" t="s">
        <v>135</v>
      </c>
      <c r="F3" s="171" t="s">
        <v>136</v>
      </c>
      <c r="G3" s="171" t="s">
        <v>18</v>
      </c>
      <c r="H3" s="14"/>
      <c r="I3" s="15"/>
    </row>
    <row r="4" spans="1:9" ht="15.75" customHeight="1" thickBot="1" x14ac:dyDescent="0.35">
      <c r="A4" s="177"/>
      <c r="B4" s="172"/>
      <c r="C4" s="172"/>
      <c r="D4" s="172"/>
      <c r="E4" s="172"/>
      <c r="F4" s="172"/>
      <c r="G4" s="172"/>
      <c r="H4" s="11"/>
      <c r="I4" s="15"/>
    </row>
    <row r="5" spans="1:9" ht="16.2" thickBot="1" x14ac:dyDescent="0.35">
      <c r="A5" s="173" t="s">
        <v>0</v>
      </c>
      <c r="B5" s="174"/>
      <c r="C5" s="174"/>
      <c r="D5" s="174"/>
      <c r="E5" s="174"/>
      <c r="F5" s="174"/>
      <c r="G5" s="183"/>
      <c r="H5" s="15"/>
      <c r="I5" s="15"/>
    </row>
    <row r="6" spans="1:9" ht="16.2" thickBot="1" x14ac:dyDescent="0.35">
      <c r="A6" s="31" t="s">
        <v>1</v>
      </c>
      <c r="B6" s="49">
        <v>37.1</v>
      </c>
      <c r="C6" s="49">
        <v>0</v>
      </c>
      <c r="D6" s="49">
        <v>0</v>
      </c>
      <c r="E6" s="49">
        <v>0</v>
      </c>
      <c r="F6" s="49">
        <v>62.9</v>
      </c>
      <c r="G6" s="49">
        <v>0</v>
      </c>
      <c r="H6" s="15"/>
      <c r="I6" s="15"/>
    </row>
    <row r="7" spans="1:9" ht="16.2" thickBot="1" x14ac:dyDescent="0.35">
      <c r="A7" s="31" t="s">
        <v>2</v>
      </c>
      <c r="B7" s="49">
        <v>64.099999999999994</v>
      </c>
      <c r="C7" s="49">
        <v>0.6</v>
      </c>
      <c r="D7" s="49">
        <v>0.1</v>
      </c>
      <c r="E7" s="49">
        <v>0</v>
      </c>
      <c r="F7" s="49">
        <v>34.9</v>
      </c>
      <c r="G7" s="49">
        <v>0.1</v>
      </c>
      <c r="H7" s="15"/>
      <c r="I7" s="15"/>
    </row>
    <row r="8" spans="1:9" ht="16.2" thickBot="1" x14ac:dyDescent="0.35">
      <c r="A8" s="31" t="s">
        <v>3</v>
      </c>
      <c r="B8" s="49">
        <v>9.9</v>
      </c>
      <c r="C8" s="49">
        <v>8</v>
      </c>
      <c r="D8" s="49">
        <v>0.2</v>
      </c>
      <c r="E8" s="49">
        <v>0.7</v>
      </c>
      <c r="F8" s="49">
        <v>81.2</v>
      </c>
      <c r="G8" s="49">
        <v>2.1</v>
      </c>
      <c r="H8" s="15"/>
      <c r="I8" s="15"/>
    </row>
    <row r="9" spans="1:9" ht="16.2" thickBot="1" x14ac:dyDescent="0.35">
      <c r="A9" s="31" t="s">
        <v>4</v>
      </c>
      <c r="B9" s="49">
        <v>18.399999999999999</v>
      </c>
      <c r="C9" s="49">
        <v>3.3</v>
      </c>
      <c r="D9" s="49">
        <v>0.8</v>
      </c>
      <c r="E9" s="49">
        <v>0</v>
      </c>
      <c r="F9" s="49">
        <v>77.5</v>
      </c>
      <c r="G9" s="49">
        <v>0</v>
      </c>
      <c r="H9" s="15"/>
      <c r="I9" s="15"/>
    </row>
    <row r="10" spans="1:9" ht="16.2" thickBot="1" x14ac:dyDescent="0.35">
      <c r="A10" s="31" t="s">
        <v>5</v>
      </c>
      <c r="B10" s="49">
        <v>23.9</v>
      </c>
      <c r="C10" s="49">
        <v>23.3</v>
      </c>
      <c r="D10" s="49">
        <v>8.6999999999999993</v>
      </c>
      <c r="E10" s="49">
        <v>1.6</v>
      </c>
      <c r="F10" s="49">
        <v>47</v>
      </c>
      <c r="G10" s="49">
        <v>0</v>
      </c>
      <c r="H10" s="15"/>
      <c r="I10" s="15"/>
    </row>
    <row r="11" spans="1:9" ht="16.2" thickBot="1" x14ac:dyDescent="0.35">
      <c r="A11" s="31" t="s">
        <v>6</v>
      </c>
      <c r="B11" s="49">
        <v>33.200000000000003</v>
      </c>
      <c r="C11" s="49">
        <v>26.8</v>
      </c>
      <c r="D11" s="49">
        <v>0.8</v>
      </c>
      <c r="E11" s="49">
        <v>0</v>
      </c>
      <c r="F11" s="49">
        <v>39.5</v>
      </c>
      <c r="G11" s="49">
        <v>0</v>
      </c>
      <c r="H11" s="15"/>
      <c r="I11" s="15"/>
    </row>
    <row r="12" spans="1:9" ht="16.2" thickBot="1" x14ac:dyDescent="0.35">
      <c r="A12" s="31" t="s">
        <v>7</v>
      </c>
      <c r="B12" s="49">
        <v>12.6</v>
      </c>
      <c r="C12" s="49">
        <v>0</v>
      </c>
      <c r="D12" s="49">
        <v>0</v>
      </c>
      <c r="E12" s="49">
        <v>0</v>
      </c>
      <c r="F12" s="49">
        <v>87.3</v>
      </c>
      <c r="G12" s="49">
        <v>0.3</v>
      </c>
      <c r="H12" s="15"/>
      <c r="I12" s="15"/>
    </row>
    <row r="13" spans="1:9" ht="16.2" thickBot="1" x14ac:dyDescent="0.35">
      <c r="A13" s="31" t="s">
        <v>8</v>
      </c>
      <c r="B13" s="49">
        <v>22.9</v>
      </c>
      <c r="C13" s="49">
        <v>61.3</v>
      </c>
      <c r="D13" s="49">
        <v>50.7</v>
      </c>
      <c r="E13" s="49">
        <v>9.4</v>
      </c>
      <c r="F13" s="49">
        <v>83.7</v>
      </c>
      <c r="G13" s="49">
        <v>0</v>
      </c>
      <c r="H13" s="15"/>
      <c r="I13" s="15"/>
    </row>
    <row r="14" spans="1:9" ht="16.2" thickBot="1" x14ac:dyDescent="0.35">
      <c r="A14" s="114" t="s">
        <v>312</v>
      </c>
      <c r="B14" s="49">
        <v>36</v>
      </c>
      <c r="C14" s="49">
        <v>0</v>
      </c>
      <c r="D14" s="49">
        <v>1.6</v>
      </c>
      <c r="E14" s="49">
        <v>0</v>
      </c>
      <c r="F14" s="49">
        <v>62.4</v>
      </c>
      <c r="G14" s="49">
        <v>0</v>
      </c>
      <c r="H14" s="15"/>
      <c r="I14" s="15"/>
    </row>
    <row r="15" spans="1:9" ht="16.2" thickBot="1" x14ac:dyDescent="0.35">
      <c r="A15" s="114" t="s">
        <v>313</v>
      </c>
      <c r="B15" s="49">
        <v>10.7</v>
      </c>
      <c r="C15" s="49">
        <v>1.7</v>
      </c>
      <c r="D15" s="49">
        <v>11.9</v>
      </c>
      <c r="E15" s="49">
        <v>0</v>
      </c>
      <c r="F15" s="49">
        <v>75.900000000000006</v>
      </c>
      <c r="G15" s="49">
        <v>0</v>
      </c>
      <c r="H15" s="15"/>
      <c r="I15" s="15"/>
    </row>
    <row r="16" spans="1:9" ht="16.2" thickBot="1" x14ac:dyDescent="0.35">
      <c r="A16" s="31" t="s">
        <v>9</v>
      </c>
      <c r="B16" s="49">
        <v>67.5</v>
      </c>
      <c r="C16" s="49">
        <v>1.8</v>
      </c>
      <c r="D16" s="49">
        <v>0</v>
      </c>
      <c r="E16" s="49">
        <v>0.3</v>
      </c>
      <c r="F16" s="49">
        <v>31.2</v>
      </c>
      <c r="G16" s="49">
        <v>0</v>
      </c>
      <c r="H16" s="15"/>
      <c r="I16" s="15"/>
    </row>
    <row r="17" spans="1:9" ht="16.2" thickBot="1" x14ac:dyDescent="0.35">
      <c r="A17" s="168" t="s">
        <v>10</v>
      </c>
      <c r="B17" s="169"/>
      <c r="C17" s="169"/>
      <c r="D17" s="169"/>
      <c r="E17" s="169"/>
      <c r="F17" s="169"/>
      <c r="G17" s="184"/>
      <c r="H17" s="15"/>
      <c r="I17" s="15"/>
    </row>
    <row r="18" spans="1:9" ht="16.2" thickBot="1" x14ac:dyDescent="0.35">
      <c r="A18" s="31" t="s">
        <v>11</v>
      </c>
      <c r="B18" s="49">
        <v>40.6</v>
      </c>
      <c r="C18" s="49">
        <v>10.4</v>
      </c>
      <c r="D18" s="49">
        <v>0.3</v>
      </c>
      <c r="E18" s="49">
        <v>0.4</v>
      </c>
      <c r="F18" s="49">
        <v>49.3</v>
      </c>
      <c r="G18" s="49">
        <v>0.6</v>
      </c>
      <c r="H18" s="15"/>
      <c r="I18" s="15"/>
    </row>
    <row r="19" spans="1:9" ht="16.2" thickBot="1" x14ac:dyDescent="0.35">
      <c r="A19" s="45" t="s">
        <v>78</v>
      </c>
      <c r="B19" s="62">
        <v>67.5</v>
      </c>
      <c r="C19" s="62">
        <v>1.8</v>
      </c>
      <c r="D19" s="62">
        <v>0</v>
      </c>
      <c r="E19" s="62">
        <v>0.3</v>
      </c>
      <c r="F19" s="62">
        <v>31.2</v>
      </c>
      <c r="G19" s="62">
        <v>0</v>
      </c>
      <c r="H19" s="15"/>
      <c r="I19" s="15"/>
    </row>
    <row r="20" spans="1:9" ht="16.2" thickBot="1" x14ac:dyDescent="0.35">
      <c r="A20" s="45" t="s">
        <v>79</v>
      </c>
      <c r="B20" s="62">
        <v>27.5</v>
      </c>
      <c r="C20" s="62">
        <v>14.6</v>
      </c>
      <c r="D20" s="62">
        <v>0.5</v>
      </c>
      <c r="E20" s="62">
        <v>0.5</v>
      </c>
      <c r="F20" s="62">
        <v>58.1</v>
      </c>
      <c r="G20" s="62">
        <v>0.9</v>
      </c>
      <c r="H20" s="15"/>
      <c r="I20" s="15"/>
    </row>
    <row r="21" spans="1:9" ht="16.2" thickBot="1" x14ac:dyDescent="0.35">
      <c r="A21" s="31" t="s">
        <v>12</v>
      </c>
      <c r="B21" s="49">
        <v>28.8</v>
      </c>
      <c r="C21" s="49">
        <v>10.1</v>
      </c>
      <c r="D21" s="49">
        <v>3.2</v>
      </c>
      <c r="E21" s="49">
        <v>0.4</v>
      </c>
      <c r="F21" s="49">
        <v>59.1</v>
      </c>
      <c r="G21" s="49">
        <v>0.2</v>
      </c>
      <c r="H21" s="15"/>
      <c r="I21" s="15"/>
    </row>
    <row r="22" spans="1:9" ht="16.2" thickBot="1" x14ac:dyDescent="0.35">
      <c r="A22" s="168" t="s">
        <v>43</v>
      </c>
      <c r="B22" s="169"/>
      <c r="C22" s="169"/>
      <c r="D22" s="169"/>
      <c r="E22" s="169"/>
      <c r="F22" s="169"/>
      <c r="G22" s="184"/>
      <c r="H22" s="15"/>
      <c r="I22" s="15"/>
    </row>
    <row r="23" spans="1:9" ht="16.2" thickBot="1" x14ac:dyDescent="0.35">
      <c r="A23" s="31" t="s">
        <v>29</v>
      </c>
      <c r="B23" s="49">
        <v>30.4</v>
      </c>
      <c r="C23" s="49">
        <v>11.4</v>
      </c>
      <c r="D23" s="49">
        <v>2.7</v>
      </c>
      <c r="E23" s="49">
        <v>0.5</v>
      </c>
      <c r="F23" s="49">
        <v>56.8</v>
      </c>
      <c r="G23" s="49">
        <v>0.3</v>
      </c>
      <c r="H23" s="15"/>
      <c r="I23" s="15"/>
    </row>
    <row r="24" spans="1:9" ht="16.2" thickBot="1" x14ac:dyDescent="0.35">
      <c r="A24" s="31" t="s">
        <v>81</v>
      </c>
      <c r="B24" s="49">
        <v>36.799999999999997</v>
      </c>
      <c r="C24" s="49">
        <v>5.4</v>
      </c>
      <c r="D24" s="49">
        <v>1.5</v>
      </c>
      <c r="E24" s="49">
        <v>0.2</v>
      </c>
      <c r="F24" s="49">
        <v>56.7</v>
      </c>
      <c r="G24" s="49">
        <v>0.5</v>
      </c>
      <c r="H24" s="15"/>
      <c r="I24" s="15"/>
    </row>
    <row r="25" spans="1:9" ht="16.2" thickBot="1" x14ac:dyDescent="0.35">
      <c r="A25" s="31" t="s">
        <v>30</v>
      </c>
      <c r="B25" s="49">
        <v>38.299999999999997</v>
      </c>
      <c r="C25" s="49">
        <v>7.2</v>
      </c>
      <c r="D25" s="49">
        <v>1.6</v>
      </c>
      <c r="E25" s="49">
        <v>0.3</v>
      </c>
      <c r="F25" s="49">
        <v>52.2</v>
      </c>
      <c r="G25" s="49">
        <v>0.9</v>
      </c>
      <c r="H25" s="15"/>
      <c r="I25" s="15"/>
    </row>
    <row r="26" spans="1:9" ht="16.2" thickBot="1" x14ac:dyDescent="0.35">
      <c r="A26" s="31" t="s">
        <v>31</v>
      </c>
      <c r="B26" s="49">
        <v>41.5</v>
      </c>
      <c r="C26" s="49">
        <v>5.3</v>
      </c>
      <c r="D26" s="49">
        <v>0</v>
      </c>
      <c r="E26" s="49">
        <v>0.5</v>
      </c>
      <c r="F26" s="49">
        <v>52.8</v>
      </c>
      <c r="G26" s="49">
        <v>0</v>
      </c>
      <c r="H26" s="15"/>
      <c r="I26" s="15"/>
    </row>
    <row r="27" spans="1:9" ht="16.2" thickBot="1" x14ac:dyDescent="0.35">
      <c r="A27" s="20" t="s">
        <v>32</v>
      </c>
      <c r="B27" s="49">
        <v>38</v>
      </c>
      <c r="C27" s="49">
        <v>6</v>
      </c>
      <c r="D27" s="49">
        <v>0</v>
      </c>
      <c r="E27" s="49">
        <v>1.5</v>
      </c>
      <c r="F27" s="49">
        <v>54.5</v>
      </c>
      <c r="G27" s="49">
        <v>0</v>
      </c>
      <c r="H27" s="15"/>
      <c r="I27" s="15"/>
    </row>
    <row r="28" spans="1:9" ht="16.8" thickTop="1" thickBot="1" x14ac:dyDescent="0.35">
      <c r="A28" s="39" t="s">
        <v>14</v>
      </c>
      <c r="B28" s="52">
        <v>32.1</v>
      </c>
      <c r="C28" s="52">
        <v>10.199999999999999</v>
      </c>
      <c r="D28" s="52">
        <v>2.4</v>
      </c>
      <c r="E28" s="52">
        <v>0.4</v>
      </c>
      <c r="F28" s="52">
        <v>56.4</v>
      </c>
      <c r="G28" s="52">
        <v>0.3</v>
      </c>
      <c r="H28" s="15"/>
      <c r="I28" s="15"/>
    </row>
    <row r="29" spans="1:9" ht="15.6" x14ac:dyDescent="0.3">
      <c r="A29" s="32"/>
      <c r="B29" s="32"/>
    </row>
    <row r="30" spans="1:9" ht="15.6" x14ac:dyDescent="0.3">
      <c r="C30" s="32" t="s">
        <v>309</v>
      </c>
    </row>
  </sheetData>
  <mergeCells count="11">
    <mergeCell ref="G3:G4"/>
    <mergeCell ref="A5:G5"/>
    <mergeCell ref="A17:G17"/>
    <mergeCell ref="A22:G22"/>
    <mergeCell ref="A2:H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4B27D-2DCB-45D3-8D55-A3D9FB11F838}">
  <dimension ref="C8:F14"/>
  <sheetViews>
    <sheetView workbookViewId="0">
      <selection activeCell="I21" sqref="I21"/>
    </sheetView>
  </sheetViews>
  <sheetFormatPr baseColWidth="10" defaultRowHeight="14.4" x14ac:dyDescent="0.3"/>
  <cols>
    <col min="5" max="5" width="21.5546875" customWidth="1"/>
    <col min="6" max="6" width="22.44140625" customWidth="1"/>
  </cols>
  <sheetData>
    <row r="8" spans="3:6" ht="15.75" customHeight="1" x14ac:dyDescent="0.3">
      <c r="C8" s="186" t="s">
        <v>315</v>
      </c>
      <c r="D8" s="186"/>
      <c r="E8" s="186"/>
      <c r="F8" s="186"/>
    </row>
    <row r="9" spans="3:6" x14ac:dyDescent="0.3">
      <c r="C9" s="186"/>
      <c r="D9" s="186"/>
      <c r="E9" s="186"/>
      <c r="F9" s="186"/>
    </row>
    <row r="10" spans="3:6" x14ac:dyDescent="0.3">
      <c r="C10" s="186"/>
      <c r="D10" s="186"/>
      <c r="E10" s="186"/>
      <c r="F10" s="186"/>
    </row>
    <row r="11" spans="3:6" x14ac:dyDescent="0.3">
      <c r="C11" s="186"/>
      <c r="D11" s="186"/>
      <c r="E11" s="186"/>
      <c r="F11" s="186"/>
    </row>
    <row r="12" spans="3:6" x14ac:dyDescent="0.3">
      <c r="C12" s="186"/>
      <c r="D12" s="186"/>
      <c r="E12" s="186"/>
      <c r="F12" s="186"/>
    </row>
    <row r="13" spans="3:6" x14ac:dyDescent="0.3">
      <c r="C13" s="186"/>
      <c r="D13" s="186"/>
      <c r="E13" s="186"/>
      <c r="F13" s="186"/>
    </row>
    <row r="14" spans="3:6" x14ac:dyDescent="0.3">
      <c r="C14" s="186"/>
      <c r="D14" s="186"/>
      <c r="E14" s="186"/>
      <c r="F14" s="186"/>
    </row>
  </sheetData>
  <mergeCells count="1">
    <mergeCell ref="C8:F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1EFDB-2D58-497E-8DBF-6B8482E72BC2}">
  <dimension ref="A1:F26"/>
  <sheetViews>
    <sheetView workbookViewId="0">
      <selection activeCell="B24" sqref="B24"/>
    </sheetView>
  </sheetViews>
  <sheetFormatPr baseColWidth="10" defaultRowHeight="14.4" x14ac:dyDescent="0.3"/>
  <cols>
    <col min="1" max="1" width="32.5546875" customWidth="1"/>
    <col min="2" max="2" width="39.88671875" customWidth="1"/>
    <col min="3" max="3" width="29" customWidth="1"/>
    <col min="4" max="4" width="19.6640625" customWidth="1"/>
  </cols>
  <sheetData>
    <row r="1" spans="1:6" s="34" customFormat="1" ht="15.6" x14ac:dyDescent="0.3">
      <c r="A1" s="178" t="s">
        <v>322</v>
      </c>
      <c r="B1" s="178"/>
      <c r="C1" s="178"/>
      <c r="D1" s="178"/>
      <c r="E1" s="178"/>
      <c r="F1" s="178"/>
    </row>
    <row r="3" spans="1:6" ht="18" customHeight="1" x14ac:dyDescent="0.3"/>
    <row r="4" spans="1:6" ht="18" customHeight="1" x14ac:dyDescent="0.3">
      <c r="A4" s="190" t="s">
        <v>232</v>
      </c>
      <c r="B4" s="190" t="s">
        <v>316</v>
      </c>
      <c r="C4" s="190"/>
      <c r="D4" s="190"/>
      <c r="E4" s="190"/>
      <c r="F4" s="190"/>
    </row>
    <row r="5" spans="1:6" ht="18" customHeight="1" x14ac:dyDescent="0.3">
      <c r="A5" s="190"/>
      <c r="B5" s="137" t="s">
        <v>317</v>
      </c>
      <c r="C5" s="137" t="s">
        <v>318</v>
      </c>
      <c r="D5" s="137" t="s">
        <v>319</v>
      </c>
      <c r="E5" s="137" t="s">
        <v>320</v>
      </c>
      <c r="F5" s="137" t="s">
        <v>42</v>
      </c>
    </row>
    <row r="6" spans="1:6" ht="18" customHeight="1" x14ac:dyDescent="0.3">
      <c r="A6" s="187" t="s">
        <v>0</v>
      </c>
      <c r="B6" s="188"/>
      <c r="C6" s="188"/>
      <c r="D6" s="188"/>
      <c r="E6" s="188"/>
      <c r="F6" s="189"/>
    </row>
    <row r="7" spans="1:6" ht="18" customHeight="1" x14ac:dyDescent="0.3">
      <c r="A7" s="133" t="s">
        <v>1</v>
      </c>
      <c r="B7" s="134">
        <v>32.34215703091877</v>
      </c>
      <c r="C7" s="134">
        <v>41.979063960663325</v>
      </c>
      <c r="D7" s="134">
        <v>15.399875456341777</v>
      </c>
      <c r="E7" s="134">
        <v>10.278903552076169</v>
      </c>
      <c r="F7" s="134">
        <v>100</v>
      </c>
    </row>
    <row r="8" spans="1:6" ht="18" customHeight="1" x14ac:dyDescent="0.3">
      <c r="A8" s="133" t="s">
        <v>2</v>
      </c>
      <c r="B8" s="134">
        <v>22.802619999654258</v>
      </c>
      <c r="C8" s="134">
        <v>50.937845154530393</v>
      </c>
      <c r="D8" s="134">
        <v>20.507669457919022</v>
      </c>
      <c r="E8" s="134">
        <v>5.7518653878966726</v>
      </c>
      <c r="F8" s="134">
        <v>100</v>
      </c>
    </row>
    <row r="9" spans="1:6" ht="18" customHeight="1" x14ac:dyDescent="0.3">
      <c r="A9" s="133" t="s">
        <v>3</v>
      </c>
      <c r="B9" s="134">
        <v>49.497496483996393</v>
      </c>
      <c r="C9" s="134">
        <v>34.723959523184647</v>
      </c>
      <c r="D9" s="134">
        <v>13.342319017260385</v>
      </c>
      <c r="E9" s="134">
        <v>2.4362249755583525</v>
      </c>
      <c r="F9" s="134">
        <v>100</v>
      </c>
    </row>
    <row r="10" spans="1:6" ht="15.6" x14ac:dyDescent="0.3">
      <c r="A10" s="133" t="s">
        <v>4</v>
      </c>
      <c r="B10" s="134">
        <v>46.608537465205927</v>
      </c>
      <c r="C10" s="134">
        <v>39.220175765180159</v>
      </c>
      <c r="D10" s="134">
        <v>12.341343545570838</v>
      </c>
      <c r="E10" s="134">
        <v>1.829943224043348</v>
      </c>
      <c r="F10" s="134">
        <v>100</v>
      </c>
    </row>
    <row r="11" spans="1:6" ht="15.6" x14ac:dyDescent="0.3">
      <c r="A11" s="133" t="s">
        <v>5</v>
      </c>
      <c r="B11" s="134">
        <v>40.974696386268207</v>
      </c>
      <c r="C11" s="134">
        <v>44.805080975120696</v>
      </c>
      <c r="D11" s="134">
        <v>12.268070749819485</v>
      </c>
      <c r="E11" s="134">
        <v>1.9521518887915714</v>
      </c>
      <c r="F11" s="134">
        <v>100</v>
      </c>
    </row>
    <row r="12" spans="1:6" ht="15.6" x14ac:dyDescent="0.3">
      <c r="A12" s="133" t="s">
        <v>6</v>
      </c>
      <c r="B12" s="134">
        <v>52.253958192272286</v>
      </c>
      <c r="C12" s="134">
        <v>33.40003814264891</v>
      </c>
      <c r="D12" s="134">
        <v>13.240538986672165</v>
      </c>
      <c r="E12" s="134">
        <v>1.1054646784067608</v>
      </c>
      <c r="F12" s="134">
        <v>100</v>
      </c>
    </row>
    <row r="13" spans="1:6" ht="15.6" x14ac:dyDescent="0.3">
      <c r="A13" s="133" t="s">
        <v>7</v>
      </c>
      <c r="B13" s="134">
        <v>27.353376576909145</v>
      </c>
      <c r="C13" s="134">
        <v>56.370686331878275</v>
      </c>
      <c r="D13" s="134">
        <v>14.963032242320518</v>
      </c>
      <c r="E13" s="134">
        <v>1.3129048488919055</v>
      </c>
      <c r="F13" s="134">
        <v>100</v>
      </c>
    </row>
    <row r="14" spans="1:6" ht="15.6" x14ac:dyDescent="0.3">
      <c r="A14" s="133" t="s">
        <v>8</v>
      </c>
      <c r="B14" s="134">
        <v>28.742520530220716</v>
      </c>
      <c r="C14" s="134">
        <v>20.633339322621218</v>
      </c>
      <c r="D14" s="134">
        <v>40.075826770754972</v>
      </c>
      <c r="E14" s="134">
        <v>10.548313376403268</v>
      </c>
      <c r="F14" s="134">
        <v>100</v>
      </c>
    </row>
    <row r="15" spans="1:6" ht="15.6" x14ac:dyDescent="0.3">
      <c r="A15" s="114" t="s">
        <v>312</v>
      </c>
      <c r="B15" s="134">
        <v>4.1419166348968828</v>
      </c>
      <c r="C15" s="134">
        <v>15.023519583358416</v>
      </c>
      <c r="D15" s="134">
        <v>43.157770497234921</v>
      </c>
      <c r="E15" s="134">
        <v>37.676793284509792</v>
      </c>
      <c r="F15" s="134">
        <v>100</v>
      </c>
    </row>
    <row r="16" spans="1:6" ht="15.6" x14ac:dyDescent="0.3">
      <c r="A16" s="114" t="s">
        <v>313</v>
      </c>
      <c r="B16" s="134">
        <v>2.9955613182486047</v>
      </c>
      <c r="C16" s="134">
        <v>11.786932917668436</v>
      </c>
      <c r="D16" s="134">
        <v>29.205768859927417</v>
      </c>
      <c r="E16" s="134">
        <v>56.011736904155555</v>
      </c>
      <c r="F16" s="134">
        <v>100</v>
      </c>
    </row>
    <row r="17" spans="1:6" ht="15.6" x14ac:dyDescent="0.3">
      <c r="A17" s="133" t="s">
        <v>9</v>
      </c>
      <c r="B17" s="134">
        <v>18.037951523475918</v>
      </c>
      <c r="C17" s="134">
        <v>49.888055334992387</v>
      </c>
      <c r="D17" s="134">
        <v>31.728557570518955</v>
      </c>
      <c r="E17" s="134">
        <v>0.34543557101273076</v>
      </c>
      <c r="F17" s="134">
        <v>100</v>
      </c>
    </row>
    <row r="18" spans="1:6" ht="15.6" x14ac:dyDescent="0.3">
      <c r="A18" s="187" t="s">
        <v>10</v>
      </c>
      <c r="B18" s="188"/>
      <c r="C18" s="188"/>
      <c r="D18" s="188"/>
      <c r="E18" s="188"/>
      <c r="F18" s="189"/>
    </row>
    <row r="19" spans="1:6" ht="15.6" x14ac:dyDescent="0.3">
      <c r="A19" s="133" t="s">
        <v>9</v>
      </c>
      <c r="B19" s="134">
        <v>18.037951523475918</v>
      </c>
      <c r="C19" s="134">
        <v>49.888055334992387</v>
      </c>
      <c r="D19" s="134">
        <v>31.728557570518955</v>
      </c>
      <c r="E19" s="134">
        <v>0.34543557101273076</v>
      </c>
      <c r="F19" s="134">
        <v>100</v>
      </c>
    </row>
    <row r="20" spans="1:6" ht="15.6" x14ac:dyDescent="0.3">
      <c r="A20" s="133" t="s">
        <v>321</v>
      </c>
      <c r="B20" s="134">
        <v>38.070390073333101</v>
      </c>
      <c r="C20" s="134">
        <v>40.576516058767389</v>
      </c>
      <c r="D20" s="134">
        <v>16.672175168275992</v>
      </c>
      <c r="E20" s="134">
        <v>4.6809186996233008</v>
      </c>
      <c r="F20" s="134">
        <v>100</v>
      </c>
    </row>
    <row r="21" spans="1:6" ht="15.6" x14ac:dyDescent="0.3">
      <c r="A21" s="133" t="s">
        <v>12</v>
      </c>
      <c r="B21" s="134">
        <v>39.107968555120401</v>
      </c>
      <c r="C21" s="134">
        <v>40.771283641616598</v>
      </c>
      <c r="D21" s="134">
        <v>14.659084933183561</v>
      </c>
      <c r="E21" s="134">
        <v>5.4616628700792322</v>
      </c>
      <c r="F21" s="134">
        <v>100</v>
      </c>
    </row>
    <row r="22" spans="1:6" s="69" customFormat="1" ht="15.6" x14ac:dyDescent="0.3">
      <c r="A22" s="135" t="s">
        <v>14</v>
      </c>
      <c r="B22" s="136">
        <v>36.174715473024158</v>
      </c>
      <c r="C22" s="136">
        <v>41.894384908071785</v>
      </c>
      <c r="D22" s="136">
        <v>17.301496540769769</v>
      </c>
      <c r="E22" s="136">
        <v>4.6294030781345645</v>
      </c>
      <c r="F22" s="136">
        <v>100</v>
      </c>
    </row>
    <row r="24" spans="1:6" ht="15.6" x14ac:dyDescent="0.3">
      <c r="B24" s="32" t="s">
        <v>309</v>
      </c>
    </row>
    <row r="26" spans="1:6" ht="15.6" x14ac:dyDescent="0.3">
      <c r="A26" s="32"/>
      <c r="B26" s="32"/>
    </row>
  </sheetData>
  <mergeCells count="5">
    <mergeCell ref="A6:F6"/>
    <mergeCell ref="A18:F18"/>
    <mergeCell ref="A1:F1"/>
    <mergeCell ref="A4:A5"/>
    <mergeCell ref="B4:F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754B3-FF42-48FA-A92D-E75DBE46C3B2}">
  <dimension ref="A1:F25"/>
  <sheetViews>
    <sheetView workbookViewId="0">
      <selection sqref="A1:C1"/>
    </sheetView>
  </sheetViews>
  <sheetFormatPr baseColWidth="10" defaultRowHeight="14.4" x14ac:dyDescent="0.3"/>
  <cols>
    <col min="1" max="1" width="37.6640625" customWidth="1"/>
    <col min="2" max="2" width="21" customWidth="1"/>
  </cols>
  <sheetData>
    <row r="1" spans="1:6" ht="54" customHeight="1" x14ac:dyDescent="0.3">
      <c r="A1" s="163" t="s">
        <v>323</v>
      </c>
      <c r="B1" s="163"/>
      <c r="C1" s="163"/>
    </row>
    <row r="3" spans="1:6" ht="15.6" x14ac:dyDescent="0.3">
      <c r="A3" s="190" t="s">
        <v>232</v>
      </c>
      <c r="B3" s="190" t="s">
        <v>324</v>
      </c>
      <c r="C3" s="190"/>
      <c r="D3" s="190"/>
      <c r="E3" s="190"/>
      <c r="F3" s="190"/>
    </row>
    <row r="4" spans="1:6" ht="31.2" x14ac:dyDescent="0.3">
      <c r="A4" s="190"/>
      <c r="B4" s="137" t="s">
        <v>317</v>
      </c>
      <c r="C4" s="137" t="s">
        <v>318</v>
      </c>
      <c r="D4" s="137" t="s">
        <v>319</v>
      </c>
      <c r="E4" s="137" t="s">
        <v>320</v>
      </c>
      <c r="F4" s="137" t="s">
        <v>42</v>
      </c>
    </row>
    <row r="5" spans="1:6" ht="15.6" x14ac:dyDescent="0.3">
      <c r="A5" s="187" t="s">
        <v>0</v>
      </c>
      <c r="B5" s="188"/>
      <c r="C5" s="188"/>
      <c r="D5" s="188"/>
      <c r="E5" s="188"/>
      <c r="F5" s="189"/>
    </row>
    <row r="6" spans="1:6" ht="15.6" x14ac:dyDescent="0.3">
      <c r="A6" s="133" t="s">
        <v>1</v>
      </c>
      <c r="B6" s="134">
        <v>40.810423846531563</v>
      </c>
      <c r="C6" s="134">
        <v>46.000584492676069</v>
      </c>
      <c r="D6" s="134">
        <v>12.912807134341959</v>
      </c>
      <c r="E6" s="134">
        <v>0.27618452645046615</v>
      </c>
      <c r="F6" s="134">
        <v>100</v>
      </c>
    </row>
    <row r="7" spans="1:6" ht="15.6" x14ac:dyDescent="0.3">
      <c r="A7" s="133" t="s">
        <v>2</v>
      </c>
      <c r="B7" s="134">
        <v>23.793599325075501</v>
      </c>
      <c r="C7" s="134">
        <v>61.852426160115584</v>
      </c>
      <c r="D7" s="134">
        <v>11.637931933957214</v>
      </c>
      <c r="E7" s="134">
        <v>2.7160425808520219</v>
      </c>
      <c r="F7" s="134">
        <v>100</v>
      </c>
    </row>
    <row r="8" spans="1:6" ht="15.6" x14ac:dyDescent="0.3">
      <c r="A8" s="133" t="s">
        <v>3</v>
      </c>
      <c r="B8" s="134">
        <v>60.575838643272597</v>
      </c>
      <c r="C8" s="134">
        <v>32.390488540887937</v>
      </c>
      <c r="D8" s="134">
        <v>5.6201257383071592</v>
      </c>
      <c r="E8" s="134">
        <v>1.4135470775323282</v>
      </c>
      <c r="F8" s="134">
        <v>100</v>
      </c>
    </row>
    <row r="9" spans="1:6" ht="15.6" x14ac:dyDescent="0.3">
      <c r="A9" s="133" t="s">
        <v>4</v>
      </c>
      <c r="B9" s="134">
        <v>32.348067030626368</v>
      </c>
      <c r="C9" s="134">
        <v>64.152520672535871</v>
      </c>
      <c r="D9" s="134">
        <v>3.2270772952027555</v>
      </c>
      <c r="E9" s="134">
        <v>0.27233500163526192</v>
      </c>
      <c r="F9" s="134">
        <v>100</v>
      </c>
    </row>
    <row r="10" spans="1:6" ht="15.6" x14ac:dyDescent="0.3">
      <c r="A10" s="133" t="s">
        <v>5</v>
      </c>
      <c r="B10" s="134">
        <v>56.183118169884935</v>
      </c>
      <c r="C10" s="134">
        <v>31.378632796400147</v>
      </c>
      <c r="D10" s="134">
        <v>12.244683063603624</v>
      </c>
      <c r="E10" s="134">
        <v>0.19356597011124951</v>
      </c>
      <c r="F10" s="134">
        <v>100</v>
      </c>
    </row>
    <row r="11" spans="1:6" ht="15.6" x14ac:dyDescent="0.3">
      <c r="A11" s="133" t="s">
        <v>6</v>
      </c>
      <c r="B11" s="134">
        <v>52.303396688280316</v>
      </c>
      <c r="C11" s="134">
        <v>43.177122101652586</v>
      </c>
      <c r="D11" s="134">
        <v>3.963430920546438</v>
      </c>
      <c r="E11" s="134">
        <v>0.55605028952075375</v>
      </c>
      <c r="F11" s="134">
        <v>100</v>
      </c>
    </row>
    <row r="12" spans="1:6" ht="15.6" x14ac:dyDescent="0.3">
      <c r="A12" s="133" t="s">
        <v>7</v>
      </c>
      <c r="B12" s="134">
        <v>23.467663497499039</v>
      </c>
      <c r="C12" s="134">
        <v>71.507687963729452</v>
      </c>
      <c r="D12" s="134">
        <v>4.3755858173441711</v>
      </c>
      <c r="E12" s="134">
        <v>0.64906272142725274</v>
      </c>
      <c r="F12" s="134">
        <v>100</v>
      </c>
    </row>
    <row r="13" spans="1:6" ht="15.6" x14ac:dyDescent="0.3">
      <c r="A13" s="133" t="s">
        <v>8</v>
      </c>
      <c r="B13" s="134">
        <v>48.287854536160744</v>
      </c>
      <c r="C13" s="134">
        <v>44.341246615194088</v>
      </c>
      <c r="D13" s="134">
        <v>7.370898848645389</v>
      </c>
      <c r="E13" s="134">
        <v>0</v>
      </c>
      <c r="F13" s="134">
        <v>100</v>
      </c>
    </row>
    <row r="14" spans="1:6" ht="15.6" x14ac:dyDescent="0.3">
      <c r="A14" s="114" t="s">
        <v>312</v>
      </c>
      <c r="B14" s="134">
        <v>18.095608646291101</v>
      </c>
      <c r="C14" s="134">
        <v>13.773942025512188</v>
      </c>
      <c r="D14" s="134">
        <v>52.231024273509483</v>
      </c>
      <c r="E14" s="134">
        <v>15.899425054687233</v>
      </c>
      <c r="F14" s="134">
        <v>100</v>
      </c>
    </row>
    <row r="15" spans="1:6" ht="15.6" x14ac:dyDescent="0.3">
      <c r="A15" s="114" t="s">
        <v>313</v>
      </c>
      <c r="B15" s="134">
        <v>16.905069872727932</v>
      </c>
      <c r="C15" s="134">
        <v>38.466272803468634</v>
      </c>
      <c r="D15" s="134">
        <v>30.60494211366095</v>
      </c>
      <c r="E15" s="134">
        <v>14.023715210142567</v>
      </c>
      <c r="F15" s="134">
        <v>100</v>
      </c>
    </row>
    <row r="16" spans="1:6" ht="15.6" x14ac:dyDescent="0.3">
      <c r="A16" s="133" t="s">
        <v>9</v>
      </c>
      <c r="B16" s="134">
        <v>21.801264450271884</v>
      </c>
      <c r="C16" s="134">
        <v>56.509710832583039</v>
      </c>
      <c r="D16" s="134">
        <v>20.550065945104812</v>
      </c>
      <c r="E16" s="134">
        <v>1.1389587720403229</v>
      </c>
      <c r="F16" s="134">
        <v>100</v>
      </c>
    </row>
    <row r="17" spans="1:6" ht="15.6" x14ac:dyDescent="0.3">
      <c r="A17" s="187" t="s">
        <v>10</v>
      </c>
      <c r="B17" s="188"/>
      <c r="C17" s="188"/>
      <c r="D17" s="188"/>
      <c r="E17" s="188"/>
      <c r="F17" s="189"/>
    </row>
    <row r="18" spans="1:6" ht="15.6" x14ac:dyDescent="0.3">
      <c r="A18" s="133" t="s">
        <v>9</v>
      </c>
      <c r="B18" s="134">
        <v>21.801264450271884</v>
      </c>
      <c r="C18" s="134">
        <v>56.509710832583039</v>
      </c>
      <c r="D18" s="134">
        <v>20.550065945104812</v>
      </c>
      <c r="E18" s="134">
        <v>1.1389587720403229</v>
      </c>
      <c r="F18" s="134">
        <v>100</v>
      </c>
    </row>
    <row r="19" spans="1:6" ht="15.6" x14ac:dyDescent="0.3">
      <c r="A19" s="133" t="s">
        <v>321</v>
      </c>
      <c r="B19" s="134">
        <v>43.22329846502695</v>
      </c>
      <c r="C19" s="134">
        <v>45.831210610848366</v>
      </c>
      <c r="D19" s="134">
        <v>9.8151563288718755</v>
      </c>
      <c r="E19" s="134">
        <v>1.130334595252739</v>
      </c>
      <c r="F19" s="134">
        <v>100</v>
      </c>
    </row>
    <row r="20" spans="1:6" ht="15.6" x14ac:dyDescent="0.3">
      <c r="A20" s="133" t="s">
        <v>12</v>
      </c>
      <c r="B20" s="134">
        <v>42.048268323734028</v>
      </c>
      <c r="C20" s="134">
        <v>48.067588648866447</v>
      </c>
      <c r="D20" s="134">
        <v>8.5216298001493502</v>
      </c>
      <c r="E20" s="134">
        <v>1.3625132272498932</v>
      </c>
      <c r="F20" s="134">
        <v>100</v>
      </c>
    </row>
    <row r="21" spans="1:6" ht="15.6" x14ac:dyDescent="0.3">
      <c r="A21" s="135" t="s">
        <v>14</v>
      </c>
      <c r="B21" s="134">
        <v>39.722525807365585</v>
      </c>
      <c r="C21" s="134">
        <v>48.640982266517305</v>
      </c>
      <c r="D21" s="134">
        <v>10.355293358345964</v>
      </c>
      <c r="E21" s="134">
        <v>1.2811985677715325</v>
      </c>
      <c r="F21" s="134">
        <v>100</v>
      </c>
    </row>
    <row r="23" spans="1:6" ht="15.6" x14ac:dyDescent="0.3">
      <c r="B23" s="32" t="s">
        <v>309</v>
      </c>
    </row>
    <row r="25" spans="1:6" ht="15.6" x14ac:dyDescent="0.3">
      <c r="B25" s="32"/>
    </row>
  </sheetData>
  <mergeCells count="5">
    <mergeCell ref="A17:F17"/>
    <mergeCell ref="A1:C1"/>
    <mergeCell ref="A3:A4"/>
    <mergeCell ref="B3:F3"/>
    <mergeCell ref="A5:F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6EE0B-F751-44A2-BF7D-0B487AF15948}">
  <dimension ref="A1:K29"/>
  <sheetViews>
    <sheetView workbookViewId="0">
      <selection activeCell="B29" sqref="B29"/>
    </sheetView>
  </sheetViews>
  <sheetFormatPr baseColWidth="10" defaultRowHeight="14.4" x14ac:dyDescent="0.3"/>
  <cols>
    <col min="1" max="1" width="36.109375" customWidth="1"/>
    <col min="2" max="2" width="18.5546875" customWidth="1"/>
    <col min="4" max="4" width="21.109375" customWidth="1"/>
    <col min="6" max="6" width="20.109375" customWidth="1"/>
  </cols>
  <sheetData>
    <row r="1" spans="1:11" ht="15.6" x14ac:dyDescent="0.3">
      <c r="A1" s="36" t="s">
        <v>336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3" spans="1:11" ht="42.6" customHeight="1" x14ac:dyDescent="0.3">
      <c r="A3" s="192" t="s">
        <v>335</v>
      </c>
      <c r="B3" s="192"/>
      <c r="C3" s="140" t="s">
        <v>15</v>
      </c>
    </row>
    <row r="4" spans="1:11" ht="15.6" x14ac:dyDescent="0.3">
      <c r="A4" s="191" t="s">
        <v>325</v>
      </c>
      <c r="B4" s="139" t="s">
        <v>326</v>
      </c>
      <c r="C4" s="138">
        <v>23.217929179655112</v>
      </c>
    </row>
    <row r="5" spans="1:11" ht="15.6" x14ac:dyDescent="0.3">
      <c r="A5" s="191"/>
      <c r="B5" s="139" t="s">
        <v>327</v>
      </c>
      <c r="C5" s="138">
        <v>36.22320021850269</v>
      </c>
    </row>
    <row r="6" spans="1:11" ht="15.6" x14ac:dyDescent="0.3">
      <c r="A6" s="191"/>
      <c r="B6" s="139" t="s">
        <v>328</v>
      </c>
      <c r="C6" s="138">
        <v>25.926040927798443</v>
      </c>
    </row>
    <row r="7" spans="1:11" ht="15.6" x14ac:dyDescent="0.3">
      <c r="A7" s="191"/>
      <c r="B7" s="139" t="s">
        <v>329</v>
      </c>
      <c r="C7" s="138">
        <v>14.632829674044029</v>
      </c>
    </row>
    <row r="8" spans="1:11" ht="15.6" x14ac:dyDescent="0.3">
      <c r="A8" s="191" t="s">
        <v>330</v>
      </c>
      <c r="B8" s="139" t="s">
        <v>326</v>
      </c>
      <c r="C8" s="138">
        <v>18.695483809801868</v>
      </c>
    </row>
    <row r="9" spans="1:11" ht="15.6" x14ac:dyDescent="0.3">
      <c r="A9" s="191"/>
      <c r="B9" s="139" t="s">
        <v>327</v>
      </c>
      <c r="C9" s="138">
        <v>36.305755439930074</v>
      </c>
    </row>
    <row r="10" spans="1:11" ht="15.6" x14ac:dyDescent="0.3">
      <c r="A10" s="191"/>
      <c r="B10" s="139" t="s">
        <v>328</v>
      </c>
      <c r="C10" s="138">
        <v>25.815563394266643</v>
      </c>
    </row>
    <row r="11" spans="1:11" ht="15.6" x14ac:dyDescent="0.3">
      <c r="A11" s="191"/>
      <c r="B11" s="139" t="s">
        <v>329</v>
      </c>
      <c r="C11" s="138">
        <v>19.183197356001564</v>
      </c>
    </row>
    <row r="12" spans="1:11" ht="15.6" x14ac:dyDescent="0.3">
      <c r="A12" s="191" t="s">
        <v>331</v>
      </c>
      <c r="B12" s="139" t="s">
        <v>326</v>
      </c>
      <c r="C12" s="138">
        <v>18.622306890857537</v>
      </c>
    </row>
    <row r="13" spans="1:11" ht="15.6" x14ac:dyDescent="0.3">
      <c r="A13" s="191"/>
      <c r="B13" s="139" t="s">
        <v>327</v>
      </c>
      <c r="C13" s="138">
        <v>35.550987397049084</v>
      </c>
    </row>
    <row r="14" spans="1:11" ht="15.6" x14ac:dyDescent="0.3">
      <c r="A14" s="191"/>
      <c r="B14" s="139" t="s">
        <v>328</v>
      </c>
      <c r="C14" s="138">
        <v>26.622904854969587</v>
      </c>
    </row>
    <row r="15" spans="1:11" ht="15.6" x14ac:dyDescent="0.3">
      <c r="A15" s="191"/>
      <c r="B15" s="139" t="s">
        <v>329</v>
      </c>
      <c r="C15" s="138">
        <v>19.203800857123962</v>
      </c>
    </row>
    <row r="16" spans="1:11" ht="15.6" x14ac:dyDescent="0.3">
      <c r="A16" s="191" t="s">
        <v>332</v>
      </c>
      <c r="B16" s="139" t="s">
        <v>326</v>
      </c>
      <c r="C16" s="138">
        <v>18.680992512389562</v>
      </c>
    </row>
    <row r="17" spans="1:3" ht="15.6" x14ac:dyDescent="0.3">
      <c r="A17" s="191"/>
      <c r="B17" s="139" t="s">
        <v>327</v>
      </c>
      <c r="C17" s="138">
        <v>36.853312714736397</v>
      </c>
    </row>
    <row r="18" spans="1:3" ht="15.6" x14ac:dyDescent="0.3">
      <c r="A18" s="191"/>
      <c r="B18" s="139" t="s">
        <v>328</v>
      </c>
      <c r="C18" s="138">
        <v>26.493365887917246</v>
      </c>
    </row>
    <row r="19" spans="1:3" ht="15.6" x14ac:dyDescent="0.3">
      <c r="A19" s="191"/>
      <c r="B19" s="139" t="s">
        <v>329</v>
      </c>
      <c r="C19" s="138">
        <v>17.972328884956877</v>
      </c>
    </row>
    <row r="20" spans="1:3" ht="15.6" x14ac:dyDescent="0.3">
      <c r="A20" s="191" t="s">
        <v>333</v>
      </c>
      <c r="B20" s="139" t="s">
        <v>326</v>
      </c>
      <c r="C20" s="138">
        <v>18.195344151262336</v>
      </c>
    </row>
    <row r="21" spans="1:3" ht="15.6" x14ac:dyDescent="0.3">
      <c r="A21" s="191"/>
      <c r="B21" s="139" t="s">
        <v>327</v>
      </c>
      <c r="C21" s="138">
        <v>34.825824928748474</v>
      </c>
    </row>
    <row r="22" spans="1:3" ht="15.6" x14ac:dyDescent="0.3">
      <c r="A22" s="191"/>
      <c r="B22" s="139" t="s">
        <v>328</v>
      </c>
      <c r="C22" s="138">
        <v>29.063883452922131</v>
      </c>
    </row>
    <row r="23" spans="1:3" ht="15.6" x14ac:dyDescent="0.3">
      <c r="A23" s="191"/>
      <c r="B23" s="139" t="s">
        <v>329</v>
      </c>
      <c r="C23" s="138">
        <v>17.914947467067197</v>
      </c>
    </row>
    <row r="24" spans="1:3" ht="15.6" x14ac:dyDescent="0.3">
      <c r="A24" s="191" t="s">
        <v>334</v>
      </c>
      <c r="B24" s="139" t="s">
        <v>326</v>
      </c>
      <c r="C24" s="138">
        <v>16.416155208942641</v>
      </c>
    </row>
    <row r="25" spans="1:3" ht="15.6" x14ac:dyDescent="0.3">
      <c r="A25" s="191"/>
      <c r="B25" s="139" t="s">
        <v>327</v>
      </c>
      <c r="C25" s="138">
        <v>34.163357514883671</v>
      </c>
    </row>
    <row r="26" spans="1:3" ht="15.6" x14ac:dyDescent="0.3">
      <c r="A26" s="191"/>
      <c r="B26" s="139" t="s">
        <v>328</v>
      </c>
      <c r="C26" s="138">
        <v>29.830474704860379</v>
      </c>
    </row>
    <row r="27" spans="1:3" ht="15.6" x14ac:dyDescent="0.3">
      <c r="A27" s="191"/>
      <c r="B27" s="139" t="s">
        <v>329</v>
      </c>
      <c r="C27" s="138">
        <v>19.590012571313427</v>
      </c>
    </row>
    <row r="29" spans="1:3" ht="15.6" x14ac:dyDescent="0.3">
      <c r="B29" s="32" t="s">
        <v>309</v>
      </c>
    </row>
  </sheetData>
  <mergeCells count="7">
    <mergeCell ref="A16:A19"/>
    <mergeCell ref="A20:A23"/>
    <mergeCell ref="A24:A27"/>
    <mergeCell ref="A3:B3"/>
    <mergeCell ref="A4:A7"/>
    <mergeCell ref="A8:A11"/>
    <mergeCell ref="A12:A1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A9CCC-5CEF-48E2-A9A4-1A18D4E7D365}">
  <dimension ref="A1:K23"/>
  <sheetViews>
    <sheetView workbookViewId="0">
      <selection activeCell="G18" sqref="G18"/>
    </sheetView>
  </sheetViews>
  <sheetFormatPr baseColWidth="10" defaultRowHeight="14.4" x14ac:dyDescent="0.3"/>
  <cols>
    <col min="1" max="1" width="36.44140625" customWidth="1"/>
    <col min="2" max="2" width="19" customWidth="1"/>
    <col min="3" max="3" width="17.6640625" customWidth="1"/>
    <col min="4" max="4" width="15.33203125" customWidth="1"/>
    <col min="6" max="6" width="16.6640625" customWidth="1"/>
  </cols>
  <sheetData>
    <row r="1" spans="1:11" ht="48.75" customHeight="1" x14ac:dyDescent="0.3">
      <c r="A1" s="163" t="s">
        <v>339</v>
      </c>
      <c r="B1" s="163"/>
      <c r="C1" s="163"/>
      <c r="D1" s="38"/>
      <c r="E1" s="38"/>
      <c r="F1" s="38"/>
      <c r="G1" s="38"/>
      <c r="H1" s="38"/>
      <c r="I1" s="38"/>
      <c r="J1" s="38"/>
      <c r="K1" s="38"/>
    </row>
    <row r="3" spans="1:11" ht="34.799999999999997" customHeight="1" x14ac:dyDescent="0.3">
      <c r="A3" s="190" t="s">
        <v>232</v>
      </c>
      <c r="B3" s="190" t="s">
        <v>337</v>
      </c>
      <c r="C3" s="190"/>
      <c r="D3" s="190"/>
    </row>
    <row r="4" spans="1:11" ht="15.6" x14ac:dyDescent="0.3">
      <c r="A4" s="190"/>
      <c r="B4" s="137" t="s">
        <v>338</v>
      </c>
      <c r="C4" s="137" t="s">
        <v>154</v>
      </c>
      <c r="D4" s="137" t="s">
        <v>42</v>
      </c>
    </row>
    <row r="5" spans="1:11" ht="15.6" x14ac:dyDescent="0.3">
      <c r="A5" s="193" t="s">
        <v>0</v>
      </c>
      <c r="B5" s="193"/>
      <c r="C5" s="193"/>
      <c r="D5" s="193"/>
    </row>
    <row r="6" spans="1:11" ht="15.6" x14ac:dyDescent="0.3">
      <c r="A6" s="133" t="s">
        <v>1</v>
      </c>
      <c r="B6" s="134">
        <v>16.462107958478686</v>
      </c>
      <c r="C6" s="134">
        <v>83.53789204152136</v>
      </c>
      <c r="D6" s="134">
        <v>100</v>
      </c>
    </row>
    <row r="7" spans="1:11" ht="15.6" x14ac:dyDescent="0.3">
      <c r="A7" s="133" t="s">
        <v>2</v>
      </c>
      <c r="B7" s="134">
        <v>23.30712116139016</v>
      </c>
      <c r="C7" s="134">
        <v>76.692878838609772</v>
      </c>
      <c r="D7" s="134">
        <v>100</v>
      </c>
    </row>
    <row r="8" spans="1:11" ht="15.6" x14ac:dyDescent="0.3">
      <c r="A8" s="133" t="s">
        <v>3</v>
      </c>
      <c r="B8" s="134">
        <v>36.020728380210798</v>
      </c>
      <c r="C8" s="134">
        <v>63.979271619789088</v>
      </c>
      <c r="D8" s="134">
        <v>100</v>
      </c>
    </row>
    <row r="9" spans="1:11" ht="15.6" x14ac:dyDescent="0.3">
      <c r="A9" s="133" t="s">
        <v>4</v>
      </c>
      <c r="B9" s="134">
        <v>32.17668319230021</v>
      </c>
      <c r="C9" s="134">
        <v>67.82331680770001</v>
      </c>
      <c r="D9" s="134">
        <v>100</v>
      </c>
    </row>
    <row r="10" spans="1:11" ht="15.6" x14ac:dyDescent="0.3">
      <c r="A10" s="133" t="s">
        <v>5</v>
      </c>
      <c r="B10" s="134">
        <v>24.0595444605176</v>
      </c>
      <c r="C10" s="134">
        <v>75.940455539482443</v>
      </c>
      <c r="D10" s="134">
        <v>100</v>
      </c>
    </row>
    <row r="11" spans="1:11" ht="15.6" x14ac:dyDescent="0.3">
      <c r="A11" s="133" t="s">
        <v>6</v>
      </c>
      <c r="B11" s="134">
        <v>43.759110280197078</v>
      </c>
      <c r="C11" s="134">
        <v>56.240889719803022</v>
      </c>
      <c r="D11" s="134">
        <v>100</v>
      </c>
    </row>
    <row r="12" spans="1:11" ht="15.6" x14ac:dyDescent="0.3">
      <c r="A12" s="133" t="s">
        <v>7</v>
      </c>
      <c r="B12" s="134">
        <v>5.6500466313866387</v>
      </c>
      <c r="C12" s="134">
        <v>94.349953368613313</v>
      </c>
      <c r="D12" s="134">
        <v>100</v>
      </c>
    </row>
    <row r="13" spans="1:11" ht="15.6" x14ac:dyDescent="0.3">
      <c r="A13" s="133" t="s">
        <v>8</v>
      </c>
      <c r="B13" s="134">
        <v>23.36244403491493</v>
      </c>
      <c r="C13" s="134">
        <v>76.637555965085141</v>
      </c>
      <c r="D13" s="134">
        <v>100</v>
      </c>
    </row>
    <row r="14" spans="1:11" ht="15.6" x14ac:dyDescent="0.3">
      <c r="A14" s="114" t="s">
        <v>312</v>
      </c>
      <c r="B14" s="134">
        <v>0</v>
      </c>
      <c r="C14" s="134">
        <v>100</v>
      </c>
      <c r="D14" s="134">
        <v>100</v>
      </c>
    </row>
    <row r="15" spans="1:11" ht="15.6" x14ac:dyDescent="0.3">
      <c r="A15" s="114" t="s">
        <v>313</v>
      </c>
      <c r="B15" s="134">
        <v>7.8413876584521924</v>
      </c>
      <c r="C15" s="134">
        <v>92.158612341547837</v>
      </c>
      <c r="D15" s="134">
        <v>100</v>
      </c>
    </row>
    <row r="16" spans="1:11" ht="15.6" x14ac:dyDescent="0.3">
      <c r="A16" s="133" t="s">
        <v>9</v>
      </c>
      <c r="B16" s="134">
        <v>10.943531212091077</v>
      </c>
      <c r="C16" s="134">
        <v>89.05646878790904</v>
      </c>
      <c r="D16" s="134">
        <v>100</v>
      </c>
    </row>
    <row r="17" spans="1:4" ht="15.6" x14ac:dyDescent="0.3">
      <c r="A17" s="193" t="s">
        <v>10</v>
      </c>
      <c r="B17" s="193"/>
      <c r="C17" s="193"/>
      <c r="D17" s="193"/>
    </row>
    <row r="18" spans="1:4" ht="15.6" x14ac:dyDescent="0.3">
      <c r="A18" s="133" t="s">
        <v>9</v>
      </c>
      <c r="B18" s="134">
        <v>10.943531212091077</v>
      </c>
      <c r="C18" s="134">
        <v>89.05646878790904</v>
      </c>
      <c r="D18" s="134">
        <v>100</v>
      </c>
    </row>
    <row r="19" spans="1:4" ht="15.6" x14ac:dyDescent="0.3">
      <c r="A19" s="133" t="s">
        <v>321</v>
      </c>
      <c r="B19" s="134">
        <v>27.173245215719849</v>
      </c>
      <c r="C19" s="134">
        <v>72.826754784280141</v>
      </c>
      <c r="D19" s="134">
        <v>100</v>
      </c>
    </row>
    <row r="20" spans="1:4" ht="15.6" x14ac:dyDescent="0.3">
      <c r="A20" s="133" t="s">
        <v>12</v>
      </c>
      <c r="B20" s="134">
        <v>27.274263125423353</v>
      </c>
      <c r="C20" s="134">
        <v>72.725736874576612</v>
      </c>
      <c r="D20" s="134">
        <v>100</v>
      </c>
    </row>
    <row r="21" spans="1:4" ht="15.6" x14ac:dyDescent="0.3">
      <c r="A21" s="135" t="s">
        <v>14</v>
      </c>
      <c r="B21" s="136">
        <v>25.160367757818943</v>
      </c>
      <c r="C21" s="136">
        <v>74.839632242181295</v>
      </c>
      <c r="D21" s="136">
        <v>100</v>
      </c>
    </row>
    <row r="23" spans="1:4" ht="15.6" x14ac:dyDescent="0.3">
      <c r="B23" s="32" t="s">
        <v>309</v>
      </c>
    </row>
  </sheetData>
  <mergeCells count="5">
    <mergeCell ref="A1:C1"/>
    <mergeCell ref="A3:A4"/>
    <mergeCell ref="B3:D3"/>
    <mergeCell ref="A5:D5"/>
    <mergeCell ref="A17:D1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33DD4-1D31-4F1A-84C6-91AB6DA52D42}">
  <dimension ref="A1:G65"/>
  <sheetViews>
    <sheetView workbookViewId="0">
      <selection activeCell="B65" sqref="B65"/>
    </sheetView>
  </sheetViews>
  <sheetFormatPr baseColWidth="10" defaultRowHeight="14.4" x14ac:dyDescent="0.3"/>
  <cols>
    <col min="1" max="1" width="34.109375" customWidth="1"/>
    <col min="2" max="2" width="17.5546875" customWidth="1"/>
    <col min="3" max="3" width="17.5546875" style="108" customWidth="1"/>
    <col min="4" max="14" width="17.5546875" customWidth="1"/>
    <col min="21" max="21" width="14.33203125" customWidth="1"/>
  </cols>
  <sheetData>
    <row r="1" spans="1:7" ht="15.6" x14ac:dyDescent="0.3">
      <c r="A1" s="163" t="s">
        <v>356</v>
      </c>
      <c r="B1" s="163"/>
      <c r="C1" s="163"/>
      <c r="D1" s="163"/>
      <c r="E1" s="163"/>
      <c r="F1" s="163"/>
      <c r="G1" s="163"/>
    </row>
    <row r="3" spans="1:7" ht="51.6" customHeight="1" x14ac:dyDescent="0.3">
      <c r="A3" s="195" t="s">
        <v>355</v>
      </c>
      <c r="B3" s="195"/>
      <c r="C3" s="143" t="s">
        <v>15</v>
      </c>
    </row>
    <row r="4" spans="1:7" ht="15.6" x14ac:dyDescent="0.3">
      <c r="A4" s="194" t="s">
        <v>340</v>
      </c>
      <c r="B4" s="141" t="s">
        <v>326</v>
      </c>
      <c r="C4" s="142">
        <v>26.142459093856246</v>
      </c>
    </row>
    <row r="5" spans="1:7" ht="15.6" x14ac:dyDescent="0.3">
      <c r="A5" s="194"/>
      <c r="B5" s="141" t="s">
        <v>327</v>
      </c>
      <c r="C5" s="142">
        <v>53.177525131662648</v>
      </c>
    </row>
    <row r="6" spans="1:7" ht="15.6" x14ac:dyDescent="0.3">
      <c r="A6" s="194"/>
      <c r="B6" s="141" t="s">
        <v>328</v>
      </c>
      <c r="C6" s="142">
        <v>17.699181017359656</v>
      </c>
    </row>
    <row r="7" spans="1:7" ht="15.6" x14ac:dyDescent="0.3">
      <c r="A7" s="194"/>
      <c r="B7" s="141" t="s">
        <v>329</v>
      </c>
      <c r="C7" s="142">
        <v>2.9808347571216034</v>
      </c>
    </row>
    <row r="8" spans="1:7" ht="15.6" x14ac:dyDescent="0.3">
      <c r="A8" s="194" t="s">
        <v>341</v>
      </c>
      <c r="B8" s="141" t="s">
        <v>326</v>
      </c>
      <c r="C8" s="142">
        <v>32.266555389945509</v>
      </c>
    </row>
    <row r="9" spans="1:7" ht="15.6" x14ac:dyDescent="0.3">
      <c r="A9" s="194"/>
      <c r="B9" s="141" t="s">
        <v>327</v>
      </c>
      <c r="C9" s="142">
        <v>47.854115405765633</v>
      </c>
    </row>
    <row r="10" spans="1:7" ht="15.6" x14ac:dyDescent="0.3">
      <c r="A10" s="194"/>
      <c r="B10" s="141" t="s">
        <v>328</v>
      </c>
      <c r="C10" s="142">
        <v>17.296998064468347</v>
      </c>
    </row>
    <row r="11" spans="1:7" ht="15.6" x14ac:dyDescent="0.3">
      <c r="A11" s="194"/>
      <c r="B11" s="141" t="s">
        <v>329</v>
      </c>
      <c r="C11" s="142">
        <v>2.5823311398207203</v>
      </c>
    </row>
    <row r="12" spans="1:7" ht="15.6" x14ac:dyDescent="0.3">
      <c r="A12" s="194" t="s">
        <v>342</v>
      </c>
      <c r="B12" s="141" t="s">
        <v>326</v>
      </c>
      <c r="C12" s="142">
        <v>30.928414161954432</v>
      </c>
    </row>
    <row r="13" spans="1:7" ht="15.6" x14ac:dyDescent="0.3">
      <c r="A13" s="194"/>
      <c r="B13" s="141" t="s">
        <v>327</v>
      </c>
      <c r="C13" s="142">
        <v>48.179491107156068</v>
      </c>
    </row>
    <row r="14" spans="1:7" ht="15.6" x14ac:dyDescent="0.3">
      <c r="A14" s="194"/>
      <c r="B14" s="141" t="s">
        <v>328</v>
      </c>
      <c r="C14" s="142">
        <v>17.929515387345592</v>
      </c>
    </row>
    <row r="15" spans="1:7" ht="15.6" x14ac:dyDescent="0.3">
      <c r="A15" s="194"/>
      <c r="B15" s="141" t="s">
        <v>329</v>
      </c>
      <c r="C15" s="142">
        <v>2.9625793435440073</v>
      </c>
    </row>
    <row r="16" spans="1:7" ht="15.6" x14ac:dyDescent="0.3">
      <c r="A16" s="194" t="s">
        <v>343</v>
      </c>
      <c r="B16" s="141" t="s">
        <v>326</v>
      </c>
      <c r="C16" s="142">
        <v>31.473965096267172</v>
      </c>
    </row>
    <row r="17" spans="1:3" ht="15.6" x14ac:dyDescent="0.3">
      <c r="A17" s="194"/>
      <c r="B17" s="141" t="s">
        <v>327</v>
      </c>
      <c r="C17" s="142">
        <v>48.080085203862744</v>
      </c>
    </row>
    <row r="18" spans="1:3" ht="15.6" x14ac:dyDescent="0.3">
      <c r="A18" s="194"/>
      <c r="B18" s="141" t="s">
        <v>328</v>
      </c>
      <c r="C18" s="142">
        <v>17.243226567344898</v>
      </c>
    </row>
    <row r="19" spans="1:3" ht="15.6" x14ac:dyDescent="0.3">
      <c r="A19" s="194"/>
      <c r="B19" s="141" t="s">
        <v>329</v>
      </c>
      <c r="C19" s="142">
        <v>3.2027231325252066</v>
      </c>
    </row>
    <row r="20" spans="1:3" ht="15.6" x14ac:dyDescent="0.3">
      <c r="A20" s="194" t="s">
        <v>344</v>
      </c>
      <c r="B20" s="141" t="s">
        <v>326</v>
      </c>
      <c r="C20" s="142">
        <v>18.481655211382858</v>
      </c>
    </row>
    <row r="21" spans="1:3" ht="15.6" x14ac:dyDescent="0.3">
      <c r="A21" s="194"/>
      <c r="B21" s="141" t="s">
        <v>327</v>
      </c>
      <c r="C21" s="142">
        <v>48.928251327729171</v>
      </c>
    </row>
    <row r="22" spans="1:3" ht="15.6" x14ac:dyDescent="0.3">
      <c r="A22" s="194"/>
      <c r="B22" s="141" t="s">
        <v>328</v>
      </c>
      <c r="C22" s="142">
        <v>27.101201106246741</v>
      </c>
    </row>
    <row r="23" spans="1:3" ht="15.6" x14ac:dyDescent="0.3">
      <c r="A23" s="194"/>
      <c r="B23" s="141" t="s">
        <v>329</v>
      </c>
      <c r="C23" s="142">
        <v>5.4888923546414006</v>
      </c>
    </row>
    <row r="24" spans="1:3" ht="15.6" x14ac:dyDescent="0.3">
      <c r="A24" s="194" t="s">
        <v>345</v>
      </c>
      <c r="B24" s="141" t="s">
        <v>326</v>
      </c>
      <c r="C24" s="142">
        <v>25.516413919702586</v>
      </c>
    </row>
    <row r="25" spans="1:3" ht="15.6" x14ac:dyDescent="0.3">
      <c r="A25" s="194"/>
      <c r="B25" s="141" t="s">
        <v>327</v>
      </c>
      <c r="C25" s="142">
        <v>48.253793779204464</v>
      </c>
    </row>
    <row r="26" spans="1:3" ht="15.6" x14ac:dyDescent="0.3">
      <c r="A26" s="194"/>
      <c r="B26" s="141" t="s">
        <v>328</v>
      </c>
      <c r="C26" s="142">
        <v>20.887587139017363</v>
      </c>
    </row>
    <row r="27" spans="1:3" ht="15.6" x14ac:dyDescent="0.3">
      <c r="A27" s="194"/>
      <c r="B27" s="141" t="s">
        <v>329</v>
      </c>
      <c r="C27" s="142">
        <v>5.3422051620757589</v>
      </c>
    </row>
    <row r="28" spans="1:3" ht="15.6" x14ac:dyDescent="0.3">
      <c r="A28" s="194" t="s">
        <v>346</v>
      </c>
      <c r="B28" s="141" t="s">
        <v>326</v>
      </c>
      <c r="C28" s="142">
        <v>21.264815372742891</v>
      </c>
    </row>
    <row r="29" spans="1:3" ht="15.6" x14ac:dyDescent="0.3">
      <c r="A29" s="194"/>
      <c r="B29" s="141" t="s">
        <v>327</v>
      </c>
      <c r="C29" s="142">
        <v>48.130234784479647</v>
      </c>
    </row>
    <row r="30" spans="1:3" ht="15.6" x14ac:dyDescent="0.3">
      <c r="A30" s="194"/>
      <c r="B30" s="141" t="s">
        <v>328</v>
      </c>
      <c r="C30" s="142">
        <v>23.087850019822344</v>
      </c>
    </row>
    <row r="31" spans="1:3" ht="15.6" x14ac:dyDescent="0.3">
      <c r="A31" s="194"/>
      <c r="B31" s="141" t="s">
        <v>329</v>
      </c>
      <c r="C31" s="142">
        <v>7.5170998229553323</v>
      </c>
    </row>
    <row r="32" spans="1:3" ht="15.6" x14ac:dyDescent="0.3">
      <c r="A32" s="194" t="s">
        <v>347</v>
      </c>
      <c r="B32" s="141" t="s">
        <v>326</v>
      </c>
      <c r="C32" s="142">
        <v>27.437028399779607</v>
      </c>
    </row>
    <row r="33" spans="1:3" ht="15.6" x14ac:dyDescent="0.3">
      <c r="A33" s="194"/>
      <c r="B33" s="141" t="s">
        <v>327</v>
      </c>
      <c r="C33" s="142">
        <v>49.912058002484656</v>
      </c>
    </row>
    <row r="34" spans="1:3" ht="15.6" x14ac:dyDescent="0.3">
      <c r="A34" s="194"/>
      <c r="B34" s="141" t="s">
        <v>328</v>
      </c>
      <c r="C34" s="142">
        <v>18.814685387011369</v>
      </c>
    </row>
    <row r="35" spans="1:3" ht="15.6" x14ac:dyDescent="0.3">
      <c r="A35" s="194"/>
      <c r="B35" s="141" t="s">
        <v>329</v>
      </c>
      <c r="C35" s="142">
        <v>3.8362282107245487</v>
      </c>
    </row>
    <row r="36" spans="1:3" ht="15.6" x14ac:dyDescent="0.3">
      <c r="A36" s="194" t="s">
        <v>348</v>
      </c>
      <c r="B36" s="141" t="s">
        <v>326</v>
      </c>
      <c r="C36" s="142">
        <v>25.949796250225265</v>
      </c>
    </row>
    <row r="37" spans="1:3" ht="15.6" x14ac:dyDescent="0.3">
      <c r="A37" s="194"/>
      <c r="B37" s="141" t="s">
        <v>327</v>
      </c>
      <c r="C37" s="142">
        <v>50.497243449267593</v>
      </c>
    </row>
    <row r="38" spans="1:3" ht="15.6" x14ac:dyDescent="0.3">
      <c r="A38" s="194"/>
      <c r="B38" s="141" t="s">
        <v>328</v>
      </c>
      <c r="C38" s="142">
        <v>19.5007431660074</v>
      </c>
    </row>
    <row r="39" spans="1:3" ht="15.6" x14ac:dyDescent="0.3">
      <c r="A39" s="194"/>
      <c r="B39" s="141" t="s">
        <v>329</v>
      </c>
      <c r="C39" s="142">
        <v>4.0522171344999043</v>
      </c>
    </row>
    <row r="40" spans="1:3" ht="15.6" x14ac:dyDescent="0.3">
      <c r="A40" s="194" t="s">
        <v>349</v>
      </c>
      <c r="B40" s="141" t="s">
        <v>326</v>
      </c>
      <c r="C40" s="142">
        <v>27.556879523915594</v>
      </c>
    </row>
    <row r="41" spans="1:3" ht="15.6" x14ac:dyDescent="0.3">
      <c r="A41" s="194"/>
      <c r="B41" s="141" t="s">
        <v>327</v>
      </c>
      <c r="C41" s="142">
        <v>49.837314435835104</v>
      </c>
    </row>
    <row r="42" spans="1:3" ht="15.6" x14ac:dyDescent="0.3">
      <c r="A42" s="194"/>
      <c r="B42" s="141" t="s">
        <v>328</v>
      </c>
      <c r="C42" s="142">
        <v>18.348747796765043</v>
      </c>
    </row>
    <row r="43" spans="1:3" ht="15.6" x14ac:dyDescent="0.3">
      <c r="A43" s="194"/>
      <c r="B43" s="141" t="s">
        <v>329</v>
      </c>
      <c r="C43" s="142">
        <v>4.2570582434844333</v>
      </c>
    </row>
    <row r="44" spans="1:3" ht="15.6" x14ac:dyDescent="0.3">
      <c r="A44" s="194" t="s">
        <v>350</v>
      </c>
      <c r="B44" s="141" t="s">
        <v>326</v>
      </c>
      <c r="C44" s="142">
        <v>19.730212653343308</v>
      </c>
    </row>
    <row r="45" spans="1:3" ht="15.6" x14ac:dyDescent="0.3">
      <c r="A45" s="194"/>
      <c r="B45" s="141" t="s">
        <v>327</v>
      </c>
      <c r="C45" s="142">
        <v>48.115981866200272</v>
      </c>
    </row>
    <row r="46" spans="1:3" ht="15.6" x14ac:dyDescent="0.3">
      <c r="A46" s="194"/>
      <c r="B46" s="141" t="s">
        <v>328</v>
      </c>
      <c r="C46" s="142">
        <v>26.46778924379397</v>
      </c>
    </row>
    <row r="47" spans="1:3" ht="15.6" x14ac:dyDescent="0.3">
      <c r="A47" s="194"/>
      <c r="B47" s="141" t="s">
        <v>329</v>
      </c>
      <c r="C47" s="142">
        <v>5.6860162366626241</v>
      </c>
    </row>
    <row r="48" spans="1:3" ht="15.6" x14ac:dyDescent="0.3">
      <c r="A48" s="194" t="s">
        <v>351</v>
      </c>
      <c r="B48" s="141" t="s">
        <v>326</v>
      </c>
      <c r="C48" s="142">
        <v>26.741329739931217</v>
      </c>
    </row>
    <row r="49" spans="1:3" ht="15.6" x14ac:dyDescent="0.3">
      <c r="A49" s="194"/>
      <c r="B49" s="141" t="s">
        <v>327</v>
      </c>
      <c r="C49" s="142">
        <v>49.716856223173068</v>
      </c>
    </row>
    <row r="50" spans="1:3" ht="15.6" x14ac:dyDescent="0.3">
      <c r="A50" s="194"/>
      <c r="B50" s="141" t="s">
        <v>328</v>
      </c>
      <c r="C50" s="142">
        <v>19.356861309409734</v>
      </c>
    </row>
    <row r="51" spans="1:3" ht="15.6" x14ac:dyDescent="0.3">
      <c r="A51" s="194"/>
      <c r="B51" s="141" t="s">
        <v>329</v>
      </c>
      <c r="C51" s="142">
        <v>4.1849527274861407</v>
      </c>
    </row>
    <row r="52" spans="1:3" ht="15.6" x14ac:dyDescent="0.3">
      <c r="A52" s="194" t="s">
        <v>352</v>
      </c>
      <c r="B52" s="141" t="s">
        <v>326</v>
      </c>
      <c r="C52" s="142">
        <v>26.359905916026076</v>
      </c>
    </row>
    <row r="53" spans="1:3" ht="15.6" x14ac:dyDescent="0.3">
      <c r="A53" s="194"/>
      <c r="B53" s="141" t="s">
        <v>327</v>
      </c>
      <c r="C53" s="142">
        <v>49.814892051410531</v>
      </c>
    </row>
    <row r="54" spans="1:3" ht="15.6" x14ac:dyDescent="0.3">
      <c r="A54" s="194"/>
      <c r="B54" s="141" t="s">
        <v>328</v>
      </c>
      <c r="C54" s="142">
        <v>19.289839651319316</v>
      </c>
    </row>
    <row r="55" spans="1:3" ht="15.6" x14ac:dyDescent="0.3">
      <c r="A55" s="194"/>
      <c r="B55" s="141" t="s">
        <v>329</v>
      </c>
      <c r="C55" s="142">
        <v>4.5353623812442434</v>
      </c>
    </row>
    <row r="56" spans="1:3" ht="15.6" x14ac:dyDescent="0.3">
      <c r="A56" s="194" t="s">
        <v>353</v>
      </c>
      <c r="B56" s="141" t="s">
        <v>326</v>
      </c>
      <c r="C56" s="142">
        <v>26.091286266752956</v>
      </c>
    </row>
    <row r="57" spans="1:3" ht="15.6" x14ac:dyDescent="0.3">
      <c r="A57" s="194"/>
      <c r="B57" s="141" t="s">
        <v>327</v>
      </c>
      <c r="C57" s="142">
        <v>46.702968247274654</v>
      </c>
    </row>
    <row r="58" spans="1:3" ht="15.6" x14ac:dyDescent="0.3">
      <c r="A58" s="194"/>
      <c r="B58" s="141" t="s">
        <v>328</v>
      </c>
      <c r="C58" s="142">
        <v>19.787433175566598</v>
      </c>
    </row>
    <row r="59" spans="1:3" ht="15.6" x14ac:dyDescent="0.3">
      <c r="A59" s="194"/>
      <c r="B59" s="141" t="s">
        <v>329</v>
      </c>
      <c r="C59" s="142">
        <v>7.4183123104059892</v>
      </c>
    </row>
    <row r="60" spans="1:3" ht="15.6" x14ac:dyDescent="0.3">
      <c r="A60" s="194" t="s">
        <v>354</v>
      </c>
      <c r="B60" s="141" t="s">
        <v>326</v>
      </c>
      <c r="C60" s="142">
        <v>30.243791338684801</v>
      </c>
    </row>
    <row r="61" spans="1:3" ht="15.6" x14ac:dyDescent="0.3">
      <c r="A61" s="194"/>
      <c r="B61" s="141" t="s">
        <v>327</v>
      </c>
      <c r="C61" s="142">
        <v>50.053375391556422</v>
      </c>
    </row>
    <row r="62" spans="1:3" ht="15.6" x14ac:dyDescent="0.3">
      <c r="A62" s="194"/>
      <c r="B62" s="141" t="s">
        <v>328</v>
      </c>
      <c r="C62" s="142">
        <v>15.786039616971067</v>
      </c>
    </row>
    <row r="63" spans="1:3" ht="15.6" x14ac:dyDescent="0.3">
      <c r="A63" s="194"/>
      <c r="B63" s="141" t="s">
        <v>329</v>
      </c>
      <c r="C63" s="142">
        <v>3.9167936527879421</v>
      </c>
    </row>
    <row r="65" spans="2:2" ht="15.6" x14ac:dyDescent="0.3">
      <c r="B65" s="32" t="s">
        <v>309</v>
      </c>
    </row>
  </sheetData>
  <mergeCells count="17">
    <mergeCell ref="A1:G1"/>
    <mergeCell ref="A4:A7"/>
    <mergeCell ref="A8:A11"/>
    <mergeCell ref="A52:A55"/>
    <mergeCell ref="A56:A59"/>
    <mergeCell ref="A60:A63"/>
    <mergeCell ref="A3:B3"/>
    <mergeCell ref="A32:A35"/>
    <mergeCell ref="A36:A39"/>
    <mergeCell ref="A40:A43"/>
    <mergeCell ref="A44:A47"/>
    <mergeCell ref="A48:A51"/>
    <mergeCell ref="A12:A15"/>
    <mergeCell ref="A16:A19"/>
    <mergeCell ref="A20:A23"/>
    <mergeCell ref="A24:A27"/>
    <mergeCell ref="A28:A3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C0A61-E64D-4B37-ACC6-C40CD1C4209D}">
  <dimension ref="A1:BI24"/>
  <sheetViews>
    <sheetView workbookViewId="0">
      <selection activeCell="A2" sqref="A2:AB2"/>
    </sheetView>
  </sheetViews>
  <sheetFormatPr baseColWidth="10" defaultRowHeight="14.4" x14ac:dyDescent="0.3"/>
  <cols>
    <col min="1" max="1" width="25" customWidth="1"/>
    <col min="2" max="61" width="12.21875" style="146" customWidth="1"/>
  </cols>
  <sheetData>
    <row r="1" spans="1:61" x14ac:dyDescent="0.3">
      <c r="A1" s="9"/>
    </row>
    <row r="2" spans="1:61" ht="15.6" customHeight="1" x14ac:dyDescent="0.3">
      <c r="A2" s="198" t="s">
        <v>357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</row>
    <row r="3" spans="1:61" ht="15.6" x14ac:dyDescent="0.3">
      <c r="A3" s="12"/>
      <c r="B3" s="111"/>
      <c r="C3" s="111"/>
    </row>
    <row r="4" spans="1:61" s="69" customFormat="1" ht="54" customHeight="1" x14ac:dyDescent="0.3">
      <c r="A4" s="199" t="s">
        <v>232</v>
      </c>
      <c r="B4" s="196" t="s">
        <v>340</v>
      </c>
      <c r="C4" s="196"/>
      <c r="D4" s="196"/>
      <c r="E4" s="196"/>
      <c r="F4" s="196" t="s">
        <v>341</v>
      </c>
      <c r="G4" s="196"/>
      <c r="H4" s="196"/>
      <c r="I4" s="196"/>
      <c r="J4" s="196" t="s">
        <v>342</v>
      </c>
      <c r="K4" s="196"/>
      <c r="L4" s="196"/>
      <c r="M4" s="196"/>
      <c r="N4" s="196" t="s">
        <v>343</v>
      </c>
      <c r="O4" s="196"/>
      <c r="P4" s="196"/>
      <c r="Q4" s="196"/>
      <c r="R4" s="196" t="s">
        <v>344</v>
      </c>
      <c r="S4" s="196"/>
      <c r="T4" s="196"/>
      <c r="U4" s="196"/>
      <c r="V4" s="196" t="s">
        <v>345</v>
      </c>
      <c r="W4" s="196"/>
      <c r="X4" s="196"/>
      <c r="Y4" s="196"/>
      <c r="Z4" s="196" t="s">
        <v>346</v>
      </c>
      <c r="AA4" s="196"/>
      <c r="AB4" s="196"/>
      <c r="AC4" s="196"/>
      <c r="AD4" s="196" t="s">
        <v>347</v>
      </c>
      <c r="AE4" s="196"/>
      <c r="AF4" s="196"/>
      <c r="AG4" s="196"/>
      <c r="AH4" s="196" t="s">
        <v>348</v>
      </c>
      <c r="AI4" s="196"/>
      <c r="AJ4" s="196"/>
      <c r="AK4" s="196"/>
      <c r="AL4" s="196" t="s">
        <v>349</v>
      </c>
      <c r="AM4" s="196"/>
      <c r="AN4" s="196"/>
      <c r="AO4" s="196"/>
      <c r="AP4" s="196" t="s">
        <v>350</v>
      </c>
      <c r="AQ4" s="196"/>
      <c r="AR4" s="196"/>
      <c r="AS4" s="196"/>
      <c r="AT4" s="196" t="s">
        <v>351</v>
      </c>
      <c r="AU4" s="196"/>
      <c r="AV4" s="196"/>
      <c r="AW4" s="196"/>
      <c r="AX4" s="196" t="s">
        <v>352</v>
      </c>
      <c r="AY4" s="196"/>
      <c r="AZ4" s="196"/>
      <c r="BA4" s="196"/>
      <c r="BB4" s="196" t="s">
        <v>353</v>
      </c>
      <c r="BC4" s="196"/>
      <c r="BD4" s="196"/>
      <c r="BE4" s="196"/>
      <c r="BF4" s="196" t="s">
        <v>354</v>
      </c>
      <c r="BG4" s="196"/>
      <c r="BH4" s="196"/>
      <c r="BI4" s="196"/>
    </row>
    <row r="5" spans="1:61" s="69" customFormat="1" ht="15.6" x14ac:dyDescent="0.3">
      <c r="A5" s="199"/>
      <c r="B5" s="152" t="s">
        <v>317</v>
      </c>
      <c r="C5" s="152" t="s">
        <v>318</v>
      </c>
      <c r="D5" s="152" t="s">
        <v>319</v>
      </c>
      <c r="E5" s="152" t="s">
        <v>320</v>
      </c>
      <c r="F5" s="152" t="s">
        <v>317</v>
      </c>
      <c r="G5" s="152" t="s">
        <v>318</v>
      </c>
      <c r="H5" s="152" t="s">
        <v>319</v>
      </c>
      <c r="I5" s="152" t="s">
        <v>320</v>
      </c>
      <c r="J5" s="152" t="s">
        <v>317</v>
      </c>
      <c r="K5" s="152" t="s">
        <v>318</v>
      </c>
      <c r="L5" s="152" t="s">
        <v>319</v>
      </c>
      <c r="M5" s="152" t="s">
        <v>320</v>
      </c>
      <c r="N5" s="152" t="s">
        <v>317</v>
      </c>
      <c r="O5" s="152" t="s">
        <v>318</v>
      </c>
      <c r="P5" s="152" t="s">
        <v>319</v>
      </c>
      <c r="Q5" s="152" t="s">
        <v>320</v>
      </c>
      <c r="R5" s="152" t="s">
        <v>317</v>
      </c>
      <c r="S5" s="152" t="s">
        <v>318</v>
      </c>
      <c r="T5" s="152" t="s">
        <v>319</v>
      </c>
      <c r="U5" s="152" t="s">
        <v>320</v>
      </c>
      <c r="V5" s="152" t="s">
        <v>317</v>
      </c>
      <c r="W5" s="152" t="s">
        <v>318</v>
      </c>
      <c r="X5" s="152" t="s">
        <v>319</v>
      </c>
      <c r="Y5" s="152" t="s">
        <v>320</v>
      </c>
      <c r="Z5" s="152" t="s">
        <v>317</v>
      </c>
      <c r="AA5" s="152" t="s">
        <v>318</v>
      </c>
      <c r="AB5" s="152" t="s">
        <v>319</v>
      </c>
      <c r="AC5" s="152" t="s">
        <v>320</v>
      </c>
      <c r="AD5" s="152" t="s">
        <v>317</v>
      </c>
      <c r="AE5" s="152" t="s">
        <v>318</v>
      </c>
      <c r="AF5" s="152" t="s">
        <v>319</v>
      </c>
      <c r="AG5" s="152" t="s">
        <v>320</v>
      </c>
      <c r="AH5" s="152" t="s">
        <v>317</v>
      </c>
      <c r="AI5" s="152" t="s">
        <v>318</v>
      </c>
      <c r="AJ5" s="152" t="s">
        <v>319</v>
      </c>
      <c r="AK5" s="152" t="s">
        <v>320</v>
      </c>
      <c r="AL5" s="152" t="s">
        <v>317</v>
      </c>
      <c r="AM5" s="152" t="s">
        <v>318</v>
      </c>
      <c r="AN5" s="152" t="s">
        <v>319</v>
      </c>
      <c r="AO5" s="152" t="s">
        <v>320</v>
      </c>
      <c r="AP5" s="152" t="s">
        <v>317</v>
      </c>
      <c r="AQ5" s="152" t="s">
        <v>318</v>
      </c>
      <c r="AR5" s="152" t="s">
        <v>319</v>
      </c>
      <c r="AS5" s="152" t="s">
        <v>320</v>
      </c>
      <c r="AT5" s="152" t="s">
        <v>317</v>
      </c>
      <c r="AU5" s="152" t="s">
        <v>318</v>
      </c>
      <c r="AV5" s="152" t="s">
        <v>319</v>
      </c>
      <c r="AW5" s="152" t="s">
        <v>320</v>
      </c>
      <c r="AX5" s="152" t="s">
        <v>317</v>
      </c>
      <c r="AY5" s="152" t="s">
        <v>318</v>
      </c>
      <c r="AZ5" s="152" t="s">
        <v>319</v>
      </c>
      <c r="BA5" s="152" t="s">
        <v>320</v>
      </c>
      <c r="BB5" s="152" t="s">
        <v>317</v>
      </c>
      <c r="BC5" s="152" t="s">
        <v>318</v>
      </c>
      <c r="BD5" s="152" t="s">
        <v>319</v>
      </c>
      <c r="BE5" s="152" t="s">
        <v>320</v>
      </c>
      <c r="BF5" s="152" t="s">
        <v>317</v>
      </c>
      <c r="BG5" s="152" t="s">
        <v>318</v>
      </c>
      <c r="BH5" s="152" t="s">
        <v>319</v>
      </c>
      <c r="BI5" s="152" t="s">
        <v>320</v>
      </c>
    </row>
    <row r="6" spans="1:61" ht="15.6" x14ac:dyDescent="0.3">
      <c r="A6" s="197" t="s">
        <v>0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</row>
    <row r="7" spans="1:61" ht="15.6" x14ac:dyDescent="0.3">
      <c r="A7" s="144" t="s">
        <v>1</v>
      </c>
      <c r="B7" s="147">
        <v>27.052149698400886</v>
      </c>
      <c r="C7" s="147">
        <v>39.569866481099552</v>
      </c>
      <c r="D7" s="147">
        <v>29.379339941669635</v>
      </c>
      <c r="E7" s="147">
        <v>3.9986438788300411</v>
      </c>
      <c r="F7" s="147">
        <v>26.772921294540176</v>
      </c>
      <c r="G7" s="147">
        <v>38.894851793530989</v>
      </c>
      <c r="H7" s="147">
        <v>30.247560344307594</v>
      </c>
      <c r="I7" s="147">
        <v>4.0846665676213254</v>
      </c>
      <c r="J7" s="147">
        <v>24.781537589077534</v>
      </c>
      <c r="K7" s="147">
        <v>39.799800300791993</v>
      </c>
      <c r="L7" s="147">
        <v>30.563294955767706</v>
      </c>
      <c r="M7" s="147">
        <v>4.8553671543628401</v>
      </c>
      <c r="N7" s="147">
        <v>27.20194574837851</v>
      </c>
      <c r="O7" s="147">
        <v>40.700735214573797</v>
      </c>
      <c r="P7" s="147">
        <v>27.028903016707655</v>
      </c>
      <c r="Q7" s="147">
        <v>5.0684160203401145</v>
      </c>
      <c r="R7" s="147">
        <v>10.803269675692336</v>
      </c>
      <c r="S7" s="147">
        <v>53.668889653865605</v>
      </c>
      <c r="T7" s="147">
        <v>30.466403143151847</v>
      </c>
      <c r="U7" s="147">
        <v>5.0614375272902548</v>
      </c>
      <c r="V7" s="147">
        <v>10.79194380119527</v>
      </c>
      <c r="W7" s="147">
        <v>56.003579632868217</v>
      </c>
      <c r="X7" s="147">
        <v>27.468284596331539</v>
      </c>
      <c r="Y7" s="147">
        <v>5.7361919696050849</v>
      </c>
      <c r="Z7" s="147">
        <v>8.3698924279299618</v>
      </c>
      <c r="AA7" s="147">
        <v>54.30361773969036</v>
      </c>
      <c r="AB7" s="147">
        <v>30.566877708302115</v>
      </c>
      <c r="AC7" s="147">
        <v>6.7596121240775924</v>
      </c>
      <c r="AD7" s="147">
        <v>23.648339580372937</v>
      </c>
      <c r="AE7" s="147">
        <v>42.614296501368869</v>
      </c>
      <c r="AF7" s="147">
        <v>26.780109504746711</v>
      </c>
      <c r="AG7" s="147">
        <v>6.9572544135115972</v>
      </c>
      <c r="AH7" s="147">
        <v>23.770842059427995</v>
      </c>
      <c r="AI7" s="147">
        <v>43.799657153711614</v>
      </c>
      <c r="AJ7" s="147">
        <v>25.92111868731017</v>
      </c>
      <c r="AK7" s="147">
        <v>6.5083820995503654</v>
      </c>
      <c r="AL7" s="147">
        <v>22.976464301678895</v>
      </c>
      <c r="AM7" s="147">
        <v>43.926301670331362</v>
      </c>
      <c r="AN7" s="147">
        <v>27.000355986860825</v>
      </c>
      <c r="AO7" s="147">
        <v>6.0968780411290782</v>
      </c>
      <c r="AP7" s="147">
        <v>7.9289477423803394</v>
      </c>
      <c r="AQ7" s="147">
        <v>43.628573102973725</v>
      </c>
      <c r="AR7" s="147">
        <v>42.165114297541948</v>
      </c>
      <c r="AS7" s="147">
        <v>6.2773648571041178</v>
      </c>
      <c r="AT7" s="147">
        <v>21.455991911589127</v>
      </c>
      <c r="AU7" s="147">
        <v>45.036156935928503</v>
      </c>
      <c r="AV7" s="147">
        <v>27.301675268215813</v>
      </c>
      <c r="AW7" s="147">
        <v>6.2061758842667274</v>
      </c>
      <c r="AX7" s="147">
        <v>23.341755202891797</v>
      </c>
      <c r="AY7" s="147">
        <v>43.414233715677575</v>
      </c>
      <c r="AZ7" s="147">
        <v>26.766785168090895</v>
      </c>
      <c r="BA7" s="147">
        <v>6.4772259133398737</v>
      </c>
      <c r="BB7" s="147">
        <v>26.708975861996205</v>
      </c>
      <c r="BC7" s="147">
        <v>40.561983553234612</v>
      </c>
      <c r="BD7" s="147">
        <v>26.847110016961278</v>
      </c>
      <c r="BE7" s="147">
        <v>5.881930567808018</v>
      </c>
      <c r="BF7" s="147">
        <v>23.800429629298755</v>
      </c>
      <c r="BG7" s="147">
        <v>44.982565170679266</v>
      </c>
      <c r="BH7" s="147">
        <v>25.517236435535345</v>
      </c>
      <c r="BI7" s="147">
        <v>5.6997687644868167</v>
      </c>
    </row>
    <row r="8" spans="1:61" ht="15.6" x14ac:dyDescent="0.3">
      <c r="A8" s="144" t="s">
        <v>2</v>
      </c>
      <c r="B8" s="147">
        <v>16.72853387762127</v>
      </c>
      <c r="C8" s="147">
        <v>53.681132297075528</v>
      </c>
      <c r="D8" s="147">
        <v>25.303524258163112</v>
      </c>
      <c r="E8" s="147">
        <v>4.2868095671404838</v>
      </c>
      <c r="F8" s="147">
        <v>23.348686554575153</v>
      </c>
      <c r="G8" s="147">
        <v>48.754835063028864</v>
      </c>
      <c r="H8" s="147">
        <v>23.609668815255922</v>
      </c>
      <c r="I8" s="147">
        <v>4.2868095671404838</v>
      </c>
      <c r="J8" s="147">
        <v>21.042348637652889</v>
      </c>
      <c r="K8" s="147">
        <v>50.440619804094119</v>
      </c>
      <c r="L8" s="147">
        <v>24.230221991112934</v>
      </c>
      <c r="M8" s="147">
        <v>4.2868095671404838</v>
      </c>
      <c r="N8" s="147">
        <v>20.237077942784367</v>
      </c>
      <c r="O8" s="147">
        <v>50.806116690452185</v>
      </c>
      <c r="P8" s="147">
        <v>24.669995799623386</v>
      </c>
      <c r="Q8" s="147">
        <v>4.2868095671404838</v>
      </c>
      <c r="R8" s="147">
        <v>9.0607647913572293</v>
      </c>
      <c r="S8" s="147">
        <v>50.7360024793158</v>
      </c>
      <c r="T8" s="147">
        <v>35.748346874744875</v>
      </c>
      <c r="U8" s="147">
        <v>4.4548858545824928</v>
      </c>
      <c r="V8" s="147">
        <v>21.232220377732457</v>
      </c>
      <c r="W8" s="147">
        <v>39.964509779988795</v>
      </c>
      <c r="X8" s="147">
        <v>31.483226064973515</v>
      </c>
      <c r="Y8" s="147">
        <v>7.320043777305635</v>
      </c>
      <c r="Z8" s="147">
        <v>22.570221051085934</v>
      </c>
      <c r="AA8" s="147">
        <v>46.925145080746553</v>
      </c>
      <c r="AB8" s="147">
        <v>25.484365609088499</v>
      </c>
      <c r="AC8" s="147">
        <v>5.0202682590794101</v>
      </c>
      <c r="AD8" s="147">
        <v>16.880633783105942</v>
      </c>
      <c r="AE8" s="147">
        <v>56.89963540513768</v>
      </c>
      <c r="AF8" s="147">
        <v>21.932921244616278</v>
      </c>
      <c r="AG8" s="147">
        <v>4.2868095671404838</v>
      </c>
      <c r="AH8" s="147">
        <v>16.218029744037594</v>
      </c>
      <c r="AI8" s="147">
        <v>57.444081132229108</v>
      </c>
      <c r="AJ8" s="147">
        <v>22.051079556593201</v>
      </c>
      <c r="AK8" s="147">
        <v>4.2868095671404838</v>
      </c>
      <c r="AL8" s="147">
        <v>16.373097147202124</v>
      </c>
      <c r="AM8" s="147">
        <v>55.73523635377299</v>
      </c>
      <c r="AN8" s="147">
        <v>23.566583789139528</v>
      </c>
      <c r="AO8" s="147">
        <v>4.3250827098856979</v>
      </c>
      <c r="AP8" s="147">
        <v>10.924510713109264</v>
      </c>
      <c r="AQ8" s="147">
        <v>43.340437123755791</v>
      </c>
      <c r="AR8" s="147">
        <v>40.669976635377921</v>
      </c>
      <c r="AS8" s="147">
        <v>5.0650755277573829</v>
      </c>
      <c r="AT8" s="147">
        <v>16.292372521074984</v>
      </c>
      <c r="AU8" s="147">
        <v>54.906503337881219</v>
      </c>
      <c r="AV8" s="147">
        <v>24.284652903998012</v>
      </c>
      <c r="AW8" s="147">
        <v>4.516471237046142</v>
      </c>
      <c r="AX8" s="147">
        <v>15.232585788446595</v>
      </c>
      <c r="AY8" s="147">
        <v>57.85633600650204</v>
      </c>
      <c r="AZ8" s="147">
        <v>22.624268637911229</v>
      </c>
      <c r="BA8" s="147">
        <v>4.2868095671404838</v>
      </c>
      <c r="BB8" s="147">
        <v>19.820893630108813</v>
      </c>
      <c r="BC8" s="147">
        <v>45.963057739741927</v>
      </c>
      <c r="BD8" s="147">
        <v>26.360105491557867</v>
      </c>
      <c r="BE8" s="147">
        <v>7.8559431385917629</v>
      </c>
      <c r="BF8" s="147">
        <v>18.308231179467764</v>
      </c>
      <c r="BG8" s="147">
        <v>56.220771490724665</v>
      </c>
      <c r="BH8" s="147">
        <v>21.144939212158089</v>
      </c>
      <c r="BI8" s="147">
        <v>4.3260581176498354</v>
      </c>
    </row>
    <row r="9" spans="1:61" ht="15.6" x14ac:dyDescent="0.3">
      <c r="A9" s="144" t="s">
        <v>3</v>
      </c>
      <c r="B9" s="147">
        <v>44.784880400102075</v>
      </c>
      <c r="C9" s="147">
        <v>47.299132398426529</v>
      </c>
      <c r="D9" s="147">
        <v>6.73123388285084</v>
      </c>
      <c r="E9" s="147">
        <v>1.1847533186203381</v>
      </c>
      <c r="F9" s="147">
        <v>46.701975746124241</v>
      </c>
      <c r="G9" s="147">
        <v>44.627392092939402</v>
      </c>
      <c r="H9" s="147">
        <v>7.2102175201812573</v>
      </c>
      <c r="I9" s="147">
        <v>1.4604146407549259</v>
      </c>
      <c r="J9" s="147">
        <v>47.736823505631001</v>
      </c>
      <c r="K9" s="147">
        <v>46.744351551912672</v>
      </c>
      <c r="L9" s="147">
        <v>3.6047560029793133</v>
      </c>
      <c r="M9" s="147">
        <v>1.9140689394768324</v>
      </c>
      <c r="N9" s="147">
        <v>44.897148109591903</v>
      </c>
      <c r="O9" s="147">
        <v>48.273665813741552</v>
      </c>
      <c r="P9" s="147">
        <v>4.3570033940353543</v>
      </c>
      <c r="Q9" s="147">
        <v>2.472182682631014</v>
      </c>
      <c r="R9" s="147">
        <v>34.489701847045211</v>
      </c>
      <c r="S9" s="147">
        <v>39.113083467060406</v>
      </c>
      <c r="T9" s="147">
        <v>19.683911111851618</v>
      </c>
      <c r="U9" s="147">
        <v>6.7133035740425768</v>
      </c>
      <c r="V9" s="147">
        <v>38.792531806661565</v>
      </c>
      <c r="W9" s="147">
        <v>37.584253344548465</v>
      </c>
      <c r="X9" s="147">
        <v>13.394046946791475</v>
      </c>
      <c r="Y9" s="147">
        <v>10.229167901998313</v>
      </c>
      <c r="Z9" s="147">
        <v>27.911635243826456</v>
      </c>
      <c r="AA9" s="147">
        <v>30.390209551330464</v>
      </c>
      <c r="AB9" s="147">
        <v>20.117084666707871</v>
      </c>
      <c r="AC9" s="147">
        <v>21.581070538134995</v>
      </c>
      <c r="AD9" s="147">
        <v>40.579356284561761</v>
      </c>
      <c r="AE9" s="147">
        <v>46.421669054583965</v>
      </c>
      <c r="AF9" s="147">
        <v>10.32899694051523</v>
      </c>
      <c r="AG9" s="147">
        <v>2.6699777203388289</v>
      </c>
      <c r="AH9" s="147">
        <v>40.751898287741298</v>
      </c>
      <c r="AI9" s="147">
        <v>43.919890749009774</v>
      </c>
      <c r="AJ9" s="147">
        <v>12.445587439292368</v>
      </c>
      <c r="AK9" s="147">
        <v>2.8826235239563469</v>
      </c>
      <c r="AL9" s="147">
        <v>48.090133959030908</v>
      </c>
      <c r="AM9" s="147">
        <v>42.381589528985636</v>
      </c>
      <c r="AN9" s="147">
        <v>6.7593439705958298</v>
      </c>
      <c r="AO9" s="147">
        <v>2.768932541387418</v>
      </c>
      <c r="AP9" s="147">
        <v>36.14572936766816</v>
      </c>
      <c r="AQ9" s="147">
        <v>39.535827941173615</v>
      </c>
      <c r="AR9" s="147">
        <v>14.750371321287309</v>
      </c>
      <c r="AS9" s="147">
        <v>9.5680713698707187</v>
      </c>
      <c r="AT9" s="147">
        <v>40.947412020187294</v>
      </c>
      <c r="AU9" s="147">
        <v>45.427235554881221</v>
      </c>
      <c r="AV9" s="147">
        <v>9.4670991936549882</v>
      </c>
      <c r="AW9" s="147">
        <v>4.1582532312762845</v>
      </c>
      <c r="AX9" s="147">
        <v>41.793153825591823</v>
      </c>
      <c r="AY9" s="147">
        <v>39.435969328613439</v>
      </c>
      <c r="AZ9" s="147">
        <v>10.521063480339143</v>
      </c>
      <c r="BA9" s="147">
        <v>8.2498133654553989</v>
      </c>
      <c r="BB9" s="147">
        <v>37.701479585924439</v>
      </c>
      <c r="BC9" s="147">
        <v>34.913438892948442</v>
      </c>
      <c r="BD9" s="147">
        <v>11.297458289724613</v>
      </c>
      <c r="BE9" s="147">
        <v>16.087623231402329</v>
      </c>
      <c r="BF9" s="147">
        <v>53.187289548491492</v>
      </c>
      <c r="BG9" s="147">
        <v>35.49532201630943</v>
      </c>
      <c r="BH9" s="147">
        <v>6.9570415947548243</v>
      </c>
      <c r="BI9" s="147">
        <v>4.3603468404441594</v>
      </c>
    </row>
    <row r="10" spans="1:61" ht="15.6" x14ac:dyDescent="0.3">
      <c r="A10" s="144" t="s">
        <v>4</v>
      </c>
      <c r="B10" s="147">
        <v>20.725267374791844</v>
      </c>
      <c r="C10" s="147">
        <v>70.356928906799467</v>
      </c>
      <c r="D10" s="147">
        <v>8.4956451833882944</v>
      </c>
      <c r="E10" s="147">
        <v>0.42215853502061818</v>
      </c>
      <c r="F10" s="147">
        <v>30.545792397059845</v>
      </c>
      <c r="G10" s="147">
        <v>64.646031579343159</v>
      </c>
      <c r="H10" s="147">
        <v>4.3312683691020331</v>
      </c>
      <c r="I10" s="147">
        <v>0.47690765449522399</v>
      </c>
      <c r="J10" s="147">
        <v>27.532878323867038</v>
      </c>
      <c r="K10" s="147">
        <v>66.415066936929293</v>
      </c>
      <c r="L10" s="147">
        <v>5.7267798094934355</v>
      </c>
      <c r="M10" s="147">
        <v>0.32527492971049893</v>
      </c>
      <c r="N10" s="147">
        <v>27.285384227038744</v>
      </c>
      <c r="O10" s="147">
        <v>65.327450882668074</v>
      </c>
      <c r="P10" s="147">
        <v>6.9411079187819444</v>
      </c>
      <c r="Q10" s="147">
        <v>0.44605697151150159</v>
      </c>
      <c r="R10" s="147">
        <v>17.261165380717696</v>
      </c>
      <c r="S10" s="147">
        <v>64.552951536706942</v>
      </c>
      <c r="T10" s="147">
        <v>17.311206751994774</v>
      </c>
      <c r="U10" s="147">
        <v>0.87467633058079408</v>
      </c>
      <c r="V10" s="147">
        <v>26.34784542895845</v>
      </c>
      <c r="W10" s="147">
        <v>62.914663765750753</v>
      </c>
      <c r="X10" s="147">
        <v>9.0011504558920592</v>
      </c>
      <c r="Y10" s="147">
        <v>1.7363403493989373</v>
      </c>
      <c r="Z10" s="147">
        <v>22.339293725512356</v>
      </c>
      <c r="AA10" s="147">
        <v>65.746209609196697</v>
      </c>
      <c r="AB10" s="147">
        <v>10.508003155151616</v>
      </c>
      <c r="AC10" s="147">
        <v>1.4064935101395437</v>
      </c>
      <c r="AD10" s="147">
        <v>24.409701546842712</v>
      </c>
      <c r="AE10" s="147">
        <v>65.589513494047651</v>
      </c>
      <c r="AF10" s="147">
        <v>8.9789477578323318</v>
      </c>
      <c r="AG10" s="147">
        <v>1.0218372012775485</v>
      </c>
      <c r="AH10" s="147">
        <v>18.550394220588782</v>
      </c>
      <c r="AI10" s="147">
        <v>69.746323737287526</v>
      </c>
      <c r="AJ10" s="147">
        <v>10.706895232110714</v>
      </c>
      <c r="AK10" s="147">
        <v>0.99638681001319551</v>
      </c>
      <c r="AL10" s="147">
        <v>22.706447042648023</v>
      </c>
      <c r="AM10" s="147">
        <v>67.556337878954835</v>
      </c>
      <c r="AN10" s="147">
        <v>8.7857223787842944</v>
      </c>
      <c r="AO10" s="147">
        <v>0.95149269961306671</v>
      </c>
      <c r="AP10" s="147">
        <v>17.003997597348398</v>
      </c>
      <c r="AQ10" s="147">
        <v>66.109655502334121</v>
      </c>
      <c r="AR10" s="147">
        <v>15.885784076452452</v>
      </c>
      <c r="AS10" s="147">
        <v>1.0005628238652347</v>
      </c>
      <c r="AT10" s="147">
        <v>22.511383511224516</v>
      </c>
      <c r="AU10" s="147">
        <v>67.788396894024288</v>
      </c>
      <c r="AV10" s="147">
        <v>8.3614685951568255</v>
      </c>
      <c r="AW10" s="147">
        <v>1.338750999594599</v>
      </c>
      <c r="AX10" s="147">
        <v>18.549407930069215</v>
      </c>
      <c r="AY10" s="147">
        <v>71.208921358291775</v>
      </c>
      <c r="AZ10" s="147">
        <v>9.491946323002395</v>
      </c>
      <c r="BA10" s="147">
        <v>0.74972438863682656</v>
      </c>
      <c r="BB10" s="147">
        <v>26.395014680595853</v>
      </c>
      <c r="BC10" s="147">
        <v>61.972459090339306</v>
      </c>
      <c r="BD10" s="147">
        <v>10.259486488521114</v>
      </c>
      <c r="BE10" s="147">
        <v>1.373039740544002</v>
      </c>
      <c r="BF10" s="147">
        <v>22.702297641392747</v>
      </c>
      <c r="BG10" s="147">
        <v>67.491622518179355</v>
      </c>
      <c r="BH10" s="147">
        <v>8.8392934305842186</v>
      </c>
      <c r="BI10" s="147">
        <v>0.96678640984394582</v>
      </c>
    </row>
    <row r="11" spans="1:61" ht="15.6" x14ac:dyDescent="0.3">
      <c r="A11" s="144" t="s">
        <v>5</v>
      </c>
      <c r="B11" s="147">
        <v>28.489112790418979</v>
      </c>
      <c r="C11" s="147">
        <v>56.423333487407191</v>
      </c>
      <c r="D11" s="147">
        <v>12.6950951306547</v>
      </c>
      <c r="E11" s="147">
        <v>2.3924585915190346</v>
      </c>
      <c r="F11" s="147">
        <v>46.312259081227666</v>
      </c>
      <c r="G11" s="147">
        <v>35.226502647005461</v>
      </c>
      <c r="H11" s="147">
        <v>18.017842436103081</v>
      </c>
      <c r="I11" s="147">
        <v>0.44339583566373375</v>
      </c>
      <c r="J11" s="147">
        <v>42.286863577330905</v>
      </c>
      <c r="K11" s="147">
        <v>34.868000968745733</v>
      </c>
      <c r="L11" s="147">
        <v>20.832194354260718</v>
      </c>
      <c r="M11" s="147">
        <v>2.0129410996625974</v>
      </c>
      <c r="N11" s="147">
        <v>42.161213137133643</v>
      </c>
      <c r="O11" s="147">
        <v>35.328757313288818</v>
      </c>
      <c r="P11" s="147">
        <v>19.870847614043818</v>
      </c>
      <c r="Q11" s="147">
        <v>2.6391819355336774</v>
      </c>
      <c r="R11" s="147">
        <v>26.835716834987345</v>
      </c>
      <c r="S11" s="147">
        <v>43.961902444113655</v>
      </c>
      <c r="T11" s="147">
        <v>22.159725061301582</v>
      </c>
      <c r="U11" s="147">
        <v>7.0426556595973775</v>
      </c>
      <c r="V11" s="147">
        <v>36.264943210870833</v>
      </c>
      <c r="W11" s="147">
        <v>47.546480180803904</v>
      </c>
      <c r="X11" s="147">
        <v>14.730225208038561</v>
      </c>
      <c r="Y11" s="147">
        <v>1.4583514002866405</v>
      </c>
      <c r="Z11" s="147">
        <v>26.943649735282932</v>
      </c>
      <c r="AA11" s="147">
        <v>48.98161176030473</v>
      </c>
      <c r="AB11" s="147">
        <v>20.505568039889145</v>
      </c>
      <c r="AC11" s="147">
        <v>3.5691704645231437</v>
      </c>
      <c r="AD11" s="147">
        <v>35.118284040897926</v>
      </c>
      <c r="AE11" s="147">
        <v>40.982886909756076</v>
      </c>
      <c r="AF11" s="147">
        <v>21.607956693399775</v>
      </c>
      <c r="AG11" s="147">
        <v>2.2908723559462043</v>
      </c>
      <c r="AH11" s="147">
        <v>34.134418988124111</v>
      </c>
      <c r="AI11" s="147">
        <v>41.435806518040422</v>
      </c>
      <c r="AJ11" s="147">
        <v>21.94917318742462</v>
      </c>
      <c r="AK11" s="147">
        <v>2.4806013064108092</v>
      </c>
      <c r="AL11" s="147">
        <v>33.938635312527744</v>
      </c>
      <c r="AM11" s="147">
        <v>44.040019496297319</v>
      </c>
      <c r="AN11" s="147">
        <v>20.868811782286091</v>
      </c>
      <c r="AO11" s="147">
        <v>1.1525334088888119</v>
      </c>
      <c r="AP11" s="147">
        <v>31.091728139798086</v>
      </c>
      <c r="AQ11" s="147">
        <v>39.452951453102678</v>
      </c>
      <c r="AR11" s="147">
        <v>23.497633814431012</v>
      </c>
      <c r="AS11" s="147">
        <v>5.9576865926681846</v>
      </c>
      <c r="AT11" s="147">
        <v>33.199384607791771</v>
      </c>
      <c r="AU11" s="147">
        <v>36.422916059298203</v>
      </c>
      <c r="AV11" s="147">
        <v>27.623567341732752</v>
      </c>
      <c r="AW11" s="147">
        <v>2.7541319911771964</v>
      </c>
      <c r="AX11" s="147">
        <v>32.600839394406371</v>
      </c>
      <c r="AY11" s="147">
        <v>38.647658024859162</v>
      </c>
      <c r="AZ11" s="147">
        <v>26.920416062020941</v>
      </c>
      <c r="BA11" s="147">
        <v>1.8310865187134893</v>
      </c>
      <c r="BB11" s="147">
        <v>37.921999410298426</v>
      </c>
      <c r="BC11" s="147">
        <v>37.309874347452251</v>
      </c>
      <c r="BD11" s="147">
        <v>23.093388080076075</v>
      </c>
      <c r="BE11" s="147">
        <v>1.6747381621732265</v>
      </c>
      <c r="BF11" s="147">
        <v>36.251371553605274</v>
      </c>
      <c r="BG11" s="147">
        <v>39.75538455104298</v>
      </c>
      <c r="BH11" s="147">
        <v>21.574234205482533</v>
      </c>
      <c r="BI11" s="147">
        <v>2.4190096898691951</v>
      </c>
    </row>
    <row r="12" spans="1:61" ht="15.6" x14ac:dyDescent="0.3">
      <c r="A12" s="144" t="s">
        <v>6</v>
      </c>
      <c r="B12" s="147">
        <v>34.448835608484188</v>
      </c>
      <c r="C12" s="147">
        <v>64.554217363794848</v>
      </c>
      <c r="D12" s="147">
        <v>0.99694702772110033</v>
      </c>
      <c r="E12" s="147">
        <v>0</v>
      </c>
      <c r="F12" s="147">
        <v>34.765664785505713</v>
      </c>
      <c r="G12" s="147">
        <v>63.350439189663966</v>
      </c>
      <c r="H12" s="147">
        <v>1.8838960248304761</v>
      </c>
      <c r="I12" s="147">
        <v>0</v>
      </c>
      <c r="J12" s="147">
        <v>34.293392552560057</v>
      </c>
      <c r="K12" s="147">
        <v>60.885858123233128</v>
      </c>
      <c r="L12" s="147">
        <v>4.7679569490443434</v>
      </c>
      <c r="M12" s="147">
        <v>5.2792375162601532E-2</v>
      </c>
      <c r="N12" s="147">
        <v>34.257477343735864</v>
      </c>
      <c r="O12" s="147">
        <v>60.276470561891792</v>
      </c>
      <c r="P12" s="147">
        <v>5.2432207680420788</v>
      </c>
      <c r="Q12" s="147">
        <v>0.22283132633038821</v>
      </c>
      <c r="R12" s="147">
        <v>9.1420773417240166</v>
      </c>
      <c r="S12" s="147">
        <v>60.903296472461889</v>
      </c>
      <c r="T12" s="147">
        <v>23.436125857617377</v>
      </c>
      <c r="U12" s="147">
        <v>6.5185003281968603</v>
      </c>
      <c r="V12" s="147">
        <v>28.937222315261245</v>
      </c>
      <c r="W12" s="147">
        <v>60.493166238134066</v>
      </c>
      <c r="X12" s="147">
        <v>9.7619723562604559</v>
      </c>
      <c r="Y12" s="147">
        <v>0.80763909034436177</v>
      </c>
      <c r="Z12" s="147">
        <v>28.881272402413483</v>
      </c>
      <c r="AA12" s="147">
        <v>61.230007857613302</v>
      </c>
      <c r="AB12" s="147">
        <v>9.057741638935525</v>
      </c>
      <c r="AC12" s="147">
        <v>0.83097810103782721</v>
      </c>
      <c r="AD12" s="147">
        <v>33.862783885537453</v>
      </c>
      <c r="AE12" s="147">
        <v>60.456722862923741</v>
      </c>
      <c r="AF12" s="147">
        <v>5.5952272032983288</v>
      </c>
      <c r="AG12" s="147">
        <v>8.5266048240607184E-2</v>
      </c>
      <c r="AH12" s="147">
        <v>32.900815659312279</v>
      </c>
      <c r="AI12" s="147">
        <v>60.323103274814862</v>
      </c>
      <c r="AJ12" s="147">
        <v>6.5656196815529615</v>
      </c>
      <c r="AK12" s="147">
        <v>0.21046138432004344</v>
      </c>
      <c r="AL12" s="147">
        <v>33.278967246359372</v>
      </c>
      <c r="AM12" s="147">
        <v>62.546740142334755</v>
      </c>
      <c r="AN12" s="147">
        <v>4.0907502403106282</v>
      </c>
      <c r="AO12" s="147">
        <v>8.3542370995389706E-2</v>
      </c>
      <c r="AP12" s="147">
        <v>10.942203266317236</v>
      </c>
      <c r="AQ12" s="147">
        <v>73.70191732117776</v>
      </c>
      <c r="AR12" s="147">
        <v>13.906347630481875</v>
      </c>
      <c r="AS12" s="147">
        <v>1.4495317820233122</v>
      </c>
      <c r="AT12" s="147">
        <v>33.592679588036212</v>
      </c>
      <c r="AU12" s="147">
        <v>61.832115995715178</v>
      </c>
      <c r="AV12" s="147">
        <v>4.4788765377487083</v>
      </c>
      <c r="AW12" s="147">
        <v>9.6327878500039113E-2</v>
      </c>
      <c r="AX12" s="147">
        <v>33.004387983799724</v>
      </c>
      <c r="AY12" s="147">
        <v>62.262186970160094</v>
      </c>
      <c r="AZ12" s="147">
        <v>4.7334250460403151</v>
      </c>
      <c r="BA12" s="147">
        <v>0</v>
      </c>
      <c r="BB12" s="147">
        <v>10.682479301437503</v>
      </c>
      <c r="BC12" s="147">
        <v>61.105214475290559</v>
      </c>
      <c r="BD12" s="147">
        <v>11.883850460880268</v>
      </c>
      <c r="BE12" s="147">
        <v>16.328455762391819</v>
      </c>
      <c r="BF12" s="147">
        <v>33.549746494823289</v>
      </c>
      <c r="BG12" s="147">
        <v>62.928742505007037</v>
      </c>
      <c r="BH12" s="147">
        <v>3.4840590699271292</v>
      </c>
      <c r="BI12" s="147">
        <v>3.7451930242672307E-2</v>
      </c>
    </row>
    <row r="13" spans="1:61" ht="15.6" x14ac:dyDescent="0.3">
      <c r="A13" s="144" t="s">
        <v>7</v>
      </c>
      <c r="B13" s="147">
        <v>28.056131584811737</v>
      </c>
      <c r="C13" s="147">
        <v>43.967122630570607</v>
      </c>
      <c r="D13" s="147">
        <v>27.571329550314989</v>
      </c>
      <c r="E13" s="147">
        <v>0.40541623430242418</v>
      </c>
      <c r="F13" s="147">
        <v>23.138975378527945</v>
      </c>
      <c r="G13" s="147">
        <v>49.778562422740706</v>
      </c>
      <c r="H13" s="147">
        <v>26.740162454284146</v>
      </c>
      <c r="I13" s="147">
        <v>0.34229974444702893</v>
      </c>
      <c r="J13" s="147">
        <v>23.310991360789782</v>
      </c>
      <c r="K13" s="147">
        <v>49.056382258775201</v>
      </c>
      <c r="L13" s="147">
        <v>27.427849517453229</v>
      </c>
      <c r="M13" s="147">
        <v>0.20477686298160147</v>
      </c>
      <c r="N13" s="147">
        <v>22.229096277272731</v>
      </c>
      <c r="O13" s="147">
        <v>48.662468474777285</v>
      </c>
      <c r="P13" s="147">
        <v>29.017811095430616</v>
      </c>
      <c r="Q13" s="147">
        <v>9.0624152519164447E-2</v>
      </c>
      <c r="R13" s="147">
        <v>22.270181975505544</v>
      </c>
      <c r="S13" s="147">
        <v>46.569397041792548</v>
      </c>
      <c r="T13" s="147">
        <v>31.002042924617236</v>
      </c>
      <c r="U13" s="147">
        <v>0.15837805808443611</v>
      </c>
      <c r="V13" s="147">
        <v>23.295418296187936</v>
      </c>
      <c r="W13" s="147">
        <v>44.726026069187064</v>
      </c>
      <c r="X13" s="147">
        <v>31.663763552841491</v>
      </c>
      <c r="Y13" s="147">
        <v>0.31479208178325979</v>
      </c>
      <c r="Z13" s="147">
        <v>19.520309763989669</v>
      </c>
      <c r="AA13" s="147">
        <v>46.410001805372794</v>
      </c>
      <c r="AB13" s="147">
        <v>33.346716587617991</v>
      </c>
      <c r="AC13" s="147">
        <v>0.7229718430193024</v>
      </c>
      <c r="AD13" s="147">
        <v>20.418813270222707</v>
      </c>
      <c r="AE13" s="147">
        <v>48.199195009405088</v>
      </c>
      <c r="AF13" s="147">
        <v>30.583714820720921</v>
      </c>
      <c r="AG13" s="147">
        <v>0.79827689965108017</v>
      </c>
      <c r="AH13" s="147">
        <v>22.15027651423566</v>
      </c>
      <c r="AI13" s="147">
        <v>45.022378093019313</v>
      </c>
      <c r="AJ13" s="147">
        <v>31.819808289874391</v>
      </c>
      <c r="AK13" s="147">
        <v>1.0075371028703897</v>
      </c>
      <c r="AL13" s="147">
        <v>21.147368426952887</v>
      </c>
      <c r="AM13" s="147">
        <v>45.433509766218343</v>
      </c>
      <c r="AN13" s="147">
        <v>32.018359021337304</v>
      </c>
      <c r="AO13" s="147">
        <v>1.4007627854912303</v>
      </c>
      <c r="AP13" s="147">
        <v>21.171004697737718</v>
      </c>
      <c r="AQ13" s="147">
        <v>42.972874474321813</v>
      </c>
      <c r="AR13" s="147">
        <v>34.210901705963323</v>
      </c>
      <c r="AS13" s="147">
        <v>1.6452191219769259</v>
      </c>
      <c r="AT13" s="147">
        <v>19.530250313477158</v>
      </c>
      <c r="AU13" s="147">
        <v>46.965472216048305</v>
      </c>
      <c r="AV13" s="147">
        <v>31.729378781878438</v>
      </c>
      <c r="AW13" s="147">
        <v>1.7748986885958762</v>
      </c>
      <c r="AX13" s="147">
        <v>19.84130775613459</v>
      </c>
      <c r="AY13" s="147">
        <v>48.169269680543621</v>
      </c>
      <c r="AZ13" s="147">
        <v>30.518008862789753</v>
      </c>
      <c r="BA13" s="147">
        <v>1.4714137005318313</v>
      </c>
      <c r="BB13" s="147">
        <v>21.859029019506167</v>
      </c>
      <c r="BC13" s="147">
        <v>48.22400963319307</v>
      </c>
      <c r="BD13" s="147">
        <v>29.396891301626287</v>
      </c>
      <c r="BE13" s="147">
        <v>0.52007004567425685</v>
      </c>
      <c r="BF13" s="147">
        <v>22.520415947701832</v>
      </c>
      <c r="BG13" s="147">
        <v>49.366223347247704</v>
      </c>
      <c r="BH13" s="147">
        <v>27.093418036205065</v>
      </c>
      <c r="BI13" s="147">
        <v>1.0199426688452136</v>
      </c>
    </row>
    <row r="14" spans="1:61" ht="15.6" x14ac:dyDescent="0.3">
      <c r="A14" s="144" t="s">
        <v>8</v>
      </c>
      <c r="B14" s="147">
        <v>36.856297839037325</v>
      </c>
      <c r="C14" s="147">
        <v>19.225555694995801</v>
      </c>
      <c r="D14" s="147">
        <v>26.858676134422328</v>
      </c>
      <c r="E14" s="147">
        <v>17.059470331544706</v>
      </c>
      <c r="F14" s="147">
        <v>56.859222908362874</v>
      </c>
      <c r="G14" s="147">
        <v>19.157925386409556</v>
      </c>
      <c r="H14" s="147">
        <v>23.36498360253232</v>
      </c>
      <c r="I14" s="147">
        <v>0.61786810269544556</v>
      </c>
      <c r="J14" s="147">
        <v>53.231381294067347</v>
      </c>
      <c r="K14" s="147">
        <v>22.008328517353508</v>
      </c>
      <c r="L14" s="147">
        <v>23.827840037397479</v>
      </c>
      <c r="M14" s="147">
        <v>0.93245015118187491</v>
      </c>
      <c r="N14" s="147">
        <v>50.073111429133895</v>
      </c>
      <c r="O14" s="147">
        <v>21.713300148024427</v>
      </c>
      <c r="P14" s="147">
        <v>25.981403480382504</v>
      </c>
      <c r="Q14" s="147">
        <v>2.2321849424593561</v>
      </c>
      <c r="R14" s="147">
        <v>35.465352027832402</v>
      </c>
      <c r="S14" s="147">
        <v>15.824072278217601</v>
      </c>
      <c r="T14" s="147">
        <v>30.189654630345057</v>
      </c>
      <c r="U14" s="147">
        <v>18.520921063605051</v>
      </c>
      <c r="V14" s="147">
        <v>35.685818429799667</v>
      </c>
      <c r="W14" s="147">
        <v>15.161291979445362</v>
      </c>
      <c r="X14" s="147">
        <v>31.245251155737574</v>
      </c>
      <c r="Y14" s="147">
        <v>17.90763843501751</v>
      </c>
      <c r="Z14" s="147">
        <v>35.215529551490278</v>
      </c>
      <c r="AA14" s="147">
        <v>15.271760416219262</v>
      </c>
      <c r="AB14" s="147">
        <v>32.28059347686645</v>
      </c>
      <c r="AC14" s="147">
        <v>17.232116555424142</v>
      </c>
      <c r="AD14" s="147">
        <v>35.697187008795353</v>
      </c>
      <c r="AE14" s="147">
        <v>15.149923400449685</v>
      </c>
      <c r="AF14" s="147">
        <v>32.499790962807367</v>
      </c>
      <c r="AG14" s="147">
        <v>16.653098627947731</v>
      </c>
      <c r="AH14" s="147">
        <v>35.76787475351513</v>
      </c>
      <c r="AI14" s="147">
        <v>14.391966206224414</v>
      </c>
      <c r="AJ14" s="147">
        <v>32.964573303946473</v>
      </c>
      <c r="AK14" s="147">
        <v>16.875585736314129</v>
      </c>
      <c r="AL14" s="147">
        <v>36.373770519340134</v>
      </c>
      <c r="AM14" s="147">
        <v>13.792890500777066</v>
      </c>
      <c r="AN14" s="147">
        <v>33.160282660861093</v>
      </c>
      <c r="AO14" s="147">
        <v>16.673056319021846</v>
      </c>
      <c r="AP14" s="147">
        <v>35.278907333317811</v>
      </c>
      <c r="AQ14" s="147">
        <v>14.88775368679938</v>
      </c>
      <c r="AR14" s="147">
        <v>33.160282660861093</v>
      </c>
      <c r="AS14" s="147">
        <v>16.673056319021846</v>
      </c>
      <c r="AT14" s="147">
        <v>36.285204172832444</v>
      </c>
      <c r="AU14" s="147">
        <v>13.88145684728476</v>
      </c>
      <c r="AV14" s="147">
        <v>33.160282660861093</v>
      </c>
      <c r="AW14" s="147">
        <v>16.673056319021846</v>
      </c>
      <c r="AX14" s="147">
        <v>37.093756634516673</v>
      </c>
      <c r="AY14" s="147">
        <v>13.072904385600548</v>
      </c>
      <c r="AZ14" s="147">
        <v>33.160282660861093</v>
      </c>
      <c r="BA14" s="147">
        <v>16.673056319021846</v>
      </c>
      <c r="BB14" s="147">
        <v>36.898562894792484</v>
      </c>
      <c r="BC14" s="147">
        <v>13.268098125324723</v>
      </c>
      <c r="BD14" s="147">
        <v>33.160282660861093</v>
      </c>
      <c r="BE14" s="147">
        <v>16.673056319021846</v>
      </c>
      <c r="BF14" s="147">
        <v>37.25682155147009</v>
      </c>
      <c r="BG14" s="147">
        <v>13.067130492890344</v>
      </c>
      <c r="BH14" s="147">
        <v>33.002991636617878</v>
      </c>
      <c r="BI14" s="147">
        <v>16.673056319021846</v>
      </c>
    </row>
    <row r="15" spans="1:61" ht="15.6" x14ac:dyDescent="0.3">
      <c r="A15" s="145" t="s">
        <v>312</v>
      </c>
      <c r="B15" s="147">
        <v>2.312296636090085</v>
      </c>
      <c r="C15" s="147">
        <v>27.573310656242565</v>
      </c>
      <c r="D15" s="147">
        <v>36.32203370564222</v>
      </c>
      <c r="E15" s="147">
        <v>33.792359002025151</v>
      </c>
      <c r="F15" s="147">
        <v>3.8240892745890225</v>
      </c>
      <c r="G15" s="147">
        <v>26.06151801774363</v>
      </c>
      <c r="H15" s="147">
        <v>36.32203370564222</v>
      </c>
      <c r="I15" s="147">
        <v>33.792359002025151</v>
      </c>
      <c r="J15" s="147">
        <v>3.0235852769978746</v>
      </c>
      <c r="K15" s="147">
        <v>26.862022015334773</v>
      </c>
      <c r="L15" s="147">
        <v>36.32203370564222</v>
      </c>
      <c r="M15" s="147">
        <v>33.792359002025151</v>
      </c>
      <c r="N15" s="147">
        <v>3.8240892745890225</v>
      </c>
      <c r="O15" s="147">
        <v>26.06151801774363</v>
      </c>
      <c r="P15" s="147">
        <v>36.32203370564222</v>
      </c>
      <c r="Q15" s="147">
        <v>33.792359002025151</v>
      </c>
      <c r="R15" s="147">
        <v>0</v>
      </c>
      <c r="S15" s="147">
        <v>30.130035293763356</v>
      </c>
      <c r="T15" s="147">
        <v>36.077605704211514</v>
      </c>
      <c r="U15" s="147">
        <v>33.792359002025151</v>
      </c>
      <c r="V15" s="147">
        <v>1.5117926384989373</v>
      </c>
      <c r="W15" s="147">
        <v>27.573310656242565</v>
      </c>
      <c r="X15" s="147">
        <v>36.32203370564222</v>
      </c>
      <c r="Y15" s="147">
        <v>34.592862999616301</v>
      </c>
      <c r="Z15" s="147">
        <v>1.5117926384989373</v>
      </c>
      <c r="AA15" s="147">
        <v>31.760001704680334</v>
      </c>
      <c r="AB15" s="147">
        <v>32.13534265720444</v>
      </c>
      <c r="AC15" s="147">
        <v>34.592862999616301</v>
      </c>
      <c r="AD15" s="147">
        <v>3.8240892745890225</v>
      </c>
      <c r="AE15" s="147">
        <v>26.06151801774363</v>
      </c>
      <c r="AF15" s="147">
        <v>36.32203370564222</v>
      </c>
      <c r="AG15" s="147">
        <v>33.792359002025151</v>
      </c>
      <c r="AH15" s="148">
        <v>3.0235852769978746</v>
      </c>
      <c r="AI15" s="148">
        <v>26.06151801774363</v>
      </c>
      <c r="AJ15" s="148">
        <v>36.32203370564222</v>
      </c>
      <c r="AK15" s="148">
        <v>34.592862999616301</v>
      </c>
      <c r="AL15" s="148">
        <v>3.0235852769978746</v>
      </c>
      <c r="AM15" s="148">
        <v>26.06151801774363</v>
      </c>
      <c r="AN15" s="148">
        <v>36.32203370564222</v>
      </c>
      <c r="AO15" s="148">
        <v>34.592862999616301</v>
      </c>
      <c r="AP15" s="148">
        <v>3.0235852769978746</v>
      </c>
      <c r="AQ15" s="148">
        <v>30.248209066181396</v>
      </c>
      <c r="AR15" s="148">
        <v>32.13534265720444</v>
      </c>
      <c r="AS15" s="148">
        <v>34.592862999616301</v>
      </c>
      <c r="AT15" s="148">
        <v>3.0235852769978746</v>
      </c>
      <c r="AU15" s="148">
        <v>26.862022015334773</v>
      </c>
      <c r="AV15" s="148">
        <v>36.32203370564222</v>
      </c>
      <c r="AW15" s="148">
        <v>33.792359002025151</v>
      </c>
      <c r="AX15" s="148">
        <v>0</v>
      </c>
      <c r="AY15" s="148">
        <v>29.085103294741504</v>
      </c>
      <c r="AZ15" s="148">
        <v>36.32203370564222</v>
      </c>
      <c r="BA15" s="148">
        <v>34.592862999616301</v>
      </c>
      <c r="BB15" s="148">
        <v>1.5117926384989373</v>
      </c>
      <c r="BC15" s="148">
        <v>32.181958198497178</v>
      </c>
      <c r="BD15" s="148">
        <v>32.513890160978747</v>
      </c>
      <c r="BE15" s="148">
        <v>33.792359002025151</v>
      </c>
      <c r="BF15" s="148">
        <v>1.5117926384989373</v>
      </c>
      <c r="BG15" s="148">
        <v>32.181958198497178</v>
      </c>
      <c r="BH15" s="148">
        <v>32.513890160978747</v>
      </c>
      <c r="BI15" s="148">
        <v>33.792359002025151</v>
      </c>
    </row>
    <row r="16" spans="1:61" ht="15.6" x14ac:dyDescent="0.3">
      <c r="A16" s="145" t="s">
        <v>313</v>
      </c>
      <c r="B16" s="147">
        <v>7.0596409642861531</v>
      </c>
      <c r="C16" s="147">
        <v>36.712795251123239</v>
      </c>
      <c r="D16" s="147">
        <v>49.484029746951478</v>
      </c>
      <c r="E16" s="147">
        <v>6.7435340376391899</v>
      </c>
      <c r="F16" s="147">
        <v>17.625272954550066</v>
      </c>
      <c r="G16" s="147">
        <v>47.70764932738615</v>
      </c>
      <c r="H16" s="147">
        <v>30.349530419322342</v>
      </c>
      <c r="I16" s="147">
        <v>4.3175472987415118</v>
      </c>
      <c r="J16" s="147">
        <v>16.69699662311664</v>
      </c>
      <c r="K16" s="147">
        <v>37.782377025397672</v>
      </c>
      <c r="L16" s="147">
        <v>41.263146963707584</v>
      </c>
      <c r="M16" s="147">
        <v>4.2574793877781794</v>
      </c>
      <c r="N16" s="147">
        <v>43.624344830379854</v>
      </c>
      <c r="O16" s="147">
        <v>25.990631796960201</v>
      </c>
      <c r="P16" s="147">
        <v>26.107684183057355</v>
      </c>
      <c r="Q16" s="147">
        <v>4.2773391896026576</v>
      </c>
      <c r="R16" s="147">
        <v>9.5145649304934654</v>
      </c>
      <c r="S16" s="147">
        <v>33.653825121504717</v>
      </c>
      <c r="T16" s="147">
        <v>52.231149395148158</v>
      </c>
      <c r="U16" s="147">
        <v>4.6004605528537104</v>
      </c>
      <c r="V16" s="147">
        <v>10.108894142839279</v>
      </c>
      <c r="W16" s="147">
        <v>50.796084299808776</v>
      </c>
      <c r="X16" s="147">
        <v>34.52300694168234</v>
      </c>
      <c r="Y16" s="147">
        <v>4.5720146156696542</v>
      </c>
      <c r="Z16" s="147">
        <v>1.0928886076715014</v>
      </c>
      <c r="AA16" s="147">
        <v>33.777177029513282</v>
      </c>
      <c r="AB16" s="147">
        <v>57.275888819939567</v>
      </c>
      <c r="AC16" s="147">
        <v>7.8540455428756593</v>
      </c>
      <c r="AD16" s="147">
        <v>1.8614033493820066</v>
      </c>
      <c r="AE16" s="147">
        <v>21.427539169570611</v>
      </c>
      <c r="AF16" s="147">
        <v>65.707061311373678</v>
      </c>
      <c r="AG16" s="147">
        <v>11.003996169673703</v>
      </c>
      <c r="AH16" s="147">
        <v>0</v>
      </c>
      <c r="AI16" s="147">
        <v>14.875950166527577</v>
      </c>
      <c r="AJ16" s="147">
        <v>65.336071344474192</v>
      </c>
      <c r="AK16" s="147">
        <v>19.787978488998213</v>
      </c>
      <c r="AL16" s="147">
        <v>0.87701839755975552</v>
      </c>
      <c r="AM16" s="147">
        <v>41.026612669461805</v>
      </c>
      <c r="AN16" s="147">
        <v>48.744529031934768</v>
      </c>
      <c r="AO16" s="147">
        <v>9.351839901043709</v>
      </c>
      <c r="AP16" s="147">
        <v>0.27217964037691111</v>
      </c>
      <c r="AQ16" s="147">
        <v>36.529598964491598</v>
      </c>
      <c r="AR16" s="147">
        <v>51.939449739127262</v>
      </c>
      <c r="AS16" s="147">
        <v>11.258771656004257</v>
      </c>
      <c r="AT16" s="147">
        <v>2.3178088950237048</v>
      </c>
      <c r="AU16" s="147">
        <v>34.109056929991105</v>
      </c>
      <c r="AV16" s="147">
        <v>51.782891573829474</v>
      </c>
      <c r="AW16" s="147">
        <v>11.790242601155764</v>
      </c>
      <c r="AX16" s="147">
        <v>3.1798101065206601</v>
      </c>
      <c r="AY16" s="147">
        <v>37.106307413180836</v>
      </c>
      <c r="AZ16" s="147">
        <v>48.606845459999093</v>
      </c>
      <c r="BA16" s="147">
        <v>11.10703702029946</v>
      </c>
      <c r="BB16" s="147">
        <v>1.5423226576404323</v>
      </c>
      <c r="BC16" s="147">
        <v>35.47383810653578</v>
      </c>
      <c r="BD16" s="147">
        <v>51.388509804206571</v>
      </c>
      <c r="BE16" s="147">
        <v>11.595329431617253</v>
      </c>
      <c r="BF16" s="147">
        <v>1.8531557056095067</v>
      </c>
      <c r="BG16" s="147">
        <v>33.216687942454442</v>
      </c>
      <c r="BH16" s="147">
        <v>54.26066002020977</v>
      </c>
      <c r="BI16" s="147">
        <v>10.66949633172629</v>
      </c>
    </row>
    <row r="17" spans="1:61" ht="15.6" x14ac:dyDescent="0.3">
      <c r="A17" s="144" t="s">
        <v>9</v>
      </c>
      <c r="B17" s="147">
        <v>15.386978009534817</v>
      </c>
      <c r="C17" s="147">
        <v>46.583839773212965</v>
      </c>
      <c r="D17" s="147">
        <v>31.053867953557546</v>
      </c>
      <c r="E17" s="147">
        <v>6.9753142636947194</v>
      </c>
      <c r="F17" s="147">
        <v>17.075203301536639</v>
      </c>
      <c r="G17" s="147">
        <v>44.513274537351677</v>
      </c>
      <c r="H17" s="147">
        <v>31.344661223007503</v>
      </c>
      <c r="I17" s="147">
        <v>7.0668609381042398</v>
      </c>
      <c r="J17" s="147">
        <v>19.14511415330659</v>
      </c>
      <c r="K17" s="147">
        <v>42.504890667249299</v>
      </c>
      <c r="L17" s="147">
        <v>31.210309724079867</v>
      </c>
      <c r="M17" s="147">
        <v>7.1396854553642877</v>
      </c>
      <c r="N17" s="147">
        <v>21.88460575863871</v>
      </c>
      <c r="O17" s="147">
        <v>42.004771046059538</v>
      </c>
      <c r="P17" s="147">
        <v>29.043762257197564</v>
      </c>
      <c r="Q17" s="147">
        <v>7.0668609381042398</v>
      </c>
      <c r="R17" s="147">
        <v>12.40773599958802</v>
      </c>
      <c r="S17" s="147">
        <v>38.668706901375678</v>
      </c>
      <c r="T17" s="147">
        <v>39.519893309691042</v>
      </c>
      <c r="U17" s="147">
        <v>9.4036637893453516</v>
      </c>
      <c r="V17" s="147">
        <v>14.534940105492918</v>
      </c>
      <c r="W17" s="147">
        <v>40.989553878760873</v>
      </c>
      <c r="X17" s="147">
        <v>36.43562823466214</v>
      </c>
      <c r="Y17" s="147">
        <v>8.0398777810841722</v>
      </c>
      <c r="Z17" s="147">
        <v>14.704481592001661</v>
      </c>
      <c r="AA17" s="147">
        <v>39.654798415710033</v>
      </c>
      <c r="AB17" s="147">
        <v>36.128585224164524</v>
      </c>
      <c r="AC17" s="147">
        <v>9.512134768123877</v>
      </c>
      <c r="AD17" s="147">
        <v>23.789156314621877</v>
      </c>
      <c r="AE17" s="147">
        <v>44.469551492360402</v>
      </c>
      <c r="AF17" s="147">
        <v>24.266307719634511</v>
      </c>
      <c r="AG17" s="147">
        <v>7.4749844733832882</v>
      </c>
      <c r="AH17" s="147">
        <v>22.36087046419037</v>
      </c>
      <c r="AI17" s="147">
        <v>46.111287879532391</v>
      </c>
      <c r="AJ17" s="147">
        <v>24.083293638105744</v>
      </c>
      <c r="AK17" s="147">
        <v>7.4445480181715746</v>
      </c>
      <c r="AL17" s="147">
        <v>20.323666106538823</v>
      </c>
      <c r="AM17" s="147">
        <v>39.016613156796751</v>
      </c>
      <c r="AN17" s="147">
        <v>27.708397084149279</v>
      </c>
      <c r="AO17" s="147">
        <v>12.951323652515189</v>
      </c>
      <c r="AP17" s="147">
        <v>16.945626963227831</v>
      </c>
      <c r="AQ17" s="147">
        <v>46.124955817284821</v>
      </c>
      <c r="AR17" s="147">
        <v>29.185622309983206</v>
      </c>
      <c r="AS17" s="147">
        <v>7.7437949095042171</v>
      </c>
      <c r="AT17" s="147">
        <v>25.619250349401767</v>
      </c>
      <c r="AU17" s="147">
        <v>43.792715073012346</v>
      </c>
      <c r="AV17" s="147">
        <v>23.169572508149432</v>
      </c>
      <c r="AW17" s="147">
        <v>7.4184620694365364</v>
      </c>
      <c r="AX17" s="147">
        <v>27.306367127821112</v>
      </c>
      <c r="AY17" s="147">
        <v>42.137346349904703</v>
      </c>
      <c r="AZ17" s="147">
        <v>23.536218175023631</v>
      </c>
      <c r="BA17" s="147">
        <v>7.0200683472506391</v>
      </c>
      <c r="BB17" s="147">
        <v>16.209521350454775</v>
      </c>
      <c r="BC17" s="147">
        <v>54.67110203564873</v>
      </c>
      <c r="BD17" s="147">
        <v>21.773779582718547</v>
      </c>
      <c r="BE17" s="147">
        <v>7.3455970311781043</v>
      </c>
      <c r="BF17" s="148">
        <v>28.613955014849974</v>
      </c>
      <c r="BG17" s="148">
        <v>53.381781630529943</v>
      </c>
      <c r="BH17" s="148">
        <v>10.98419500736958</v>
      </c>
      <c r="BI17" s="147">
        <v>7.0200683472506391</v>
      </c>
    </row>
    <row r="18" spans="1:61" ht="15.6" x14ac:dyDescent="0.3">
      <c r="A18" s="197" t="s">
        <v>10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</row>
    <row r="19" spans="1:61" ht="15.6" x14ac:dyDescent="0.3">
      <c r="A19" s="149" t="s">
        <v>9</v>
      </c>
      <c r="B19" s="147">
        <v>15.386978009534817</v>
      </c>
      <c r="C19" s="147">
        <v>46.583839773212965</v>
      </c>
      <c r="D19" s="147">
        <v>31.053867953557546</v>
      </c>
      <c r="E19" s="147">
        <v>6.9753142636947194</v>
      </c>
      <c r="F19" s="147">
        <v>17.075203301536639</v>
      </c>
      <c r="G19" s="147">
        <v>44.513274537351677</v>
      </c>
      <c r="H19" s="147">
        <v>31.344661223007503</v>
      </c>
      <c r="I19" s="147">
        <v>7.0668609381042398</v>
      </c>
      <c r="J19" s="147">
        <v>19.14511415330659</v>
      </c>
      <c r="K19" s="147">
        <v>42.504890667249299</v>
      </c>
      <c r="L19" s="147">
        <v>31.210309724079867</v>
      </c>
      <c r="M19" s="147">
        <v>7.1396854553642877</v>
      </c>
      <c r="N19" s="147">
        <v>21.88460575863871</v>
      </c>
      <c r="O19" s="147">
        <v>42.004771046059538</v>
      </c>
      <c r="P19" s="147">
        <v>29.043762257197564</v>
      </c>
      <c r="Q19" s="147">
        <v>7.0668609381042398</v>
      </c>
      <c r="R19" s="147">
        <v>12.40773599958802</v>
      </c>
      <c r="S19" s="147">
        <v>38.668706901375678</v>
      </c>
      <c r="T19" s="147">
        <v>39.519893309691042</v>
      </c>
      <c r="U19" s="147">
        <v>9.4036637893453516</v>
      </c>
      <c r="V19" s="147">
        <v>14.534940105492918</v>
      </c>
      <c r="W19" s="147">
        <v>40.989553878760873</v>
      </c>
      <c r="X19" s="147">
        <v>36.43562823466214</v>
      </c>
      <c r="Y19" s="147">
        <v>8.0398777810841722</v>
      </c>
      <c r="Z19" s="147">
        <v>14.704481592001661</v>
      </c>
      <c r="AA19" s="147">
        <v>39.654798415710033</v>
      </c>
      <c r="AB19" s="147">
        <v>36.128585224164524</v>
      </c>
      <c r="AC19" s="147">
        <v>9.512134768123877</v>
      </c>
      <c r="AD19" s="147">
        <v>23.789156314621877</v>
      </c>
      <c r="AE19" s="147">
        <v>44.469551492360402</v>
      </c>
      <c r="AF19" s="147">
        <v>24.266307719634511</v>
      </c>
      <c r="AG19" s="147">
        <v>7.4749844733832882</v>
      </c>
      <c r="AH19" s="147">
        <v>22.36087046419037</v>
      </c>
      <c r="AI19" s="147">
        <v>46.111287879532391</v>
      </c>
      <c r="AJ19" s="147">
        <v>24.083293638105744</v>
      </c>
      <c r="AK19" s="147">
        <v>7.4445480181715746</v>
      </c>
      <c r="AL19" s="147">
        <v>20.323666106538823</v>
      </c>
      <c r="AM19" s="147">
        <v>39.016613156796751</v>
      </c>
      <c r="AN19" s="147">
        <v>27.708397084149279</v>
      </c>
      <c r="AO19" s="147">
        <v>12.951323652515189</v>
      </c>
      <c r="AP19" s="147">
        <v>16.945626963227831</v>
      </c>
      <c r="AQ19" s="147">
        <v>46.124955817284821</v>
      </c>
      <c r="AR19" s="147">
        <v>29.185622309983206</v>
      </c>
      <c r="AS19" s="147">
        <v>7.7437949095042171</v>
      </c>
      <c r="AT19" s="147">
        <v>25.619250349401767</v>
      </c>
      <c r="AU19" s="147">
        <v>43.792715073012346</v>
      </c>
      <c r="AV19" s="147">
        <v>23.169572508149432</v>
      </c>
      <c r="AW19" s="147">
        <v>7.4184620694365364</v>
      </c>
      <c r="AX19" s="147">
        <v>27.306367127821112</v>
      </c>
      <c r="AY19" s="147">
        <v>42.137346349904703</v>
      </c>
      <c r="AZ19" s="147">
        <v>23.536218175023631</v>
      </c>
      <c r="BA19" s="147">
        <v>7.0200683472506391</v>
      </c>
      <c r="BB19" s="147">
        <v>16.209521350454775</v>
      </c>
      <c r="BC19" s="147">
        <v>54.67110203564873</v>
      </c>
      <c r="BD19" s="147">
        <v>21.773779582718547</v>
      </c>
      <c r="BE19" s="147">
        <v>7.3455970311781043</v>
      </c>
      <c r="BF19" s="147">
        <v>28.613955014849974</v>
      </c>
      <c r="BG19" s="147">
        <v>53.381781630529943</v>
      </c>
      <c r="BH19" s="147">
        <v>10.98419500736958</v>
      </c>
      <c r="BI19" s="147">
        <v>7.0200683472506391</v>
      </c>
    </row>
    <row r="20" spans="1:61" ht="15.6" x14ac:dyDescent="0.3">
      <c r="A20" s="149" t="s">
        <v>321</v>
      </c>
      <c r="B20" s="147">
        <v>31.421694146720981</v>
      </c>
      <c r="C20" s="147">
        <v>52.350453232399062</v>
      </c>
      <c r="D20" s="147">
        <v>14.812073344610258</v>
      </c>
      <c r="E20" s="147">
        <v>1.4157792762695312</v>
      </c>
      <c r="F20" s="147">
        <v>42.276338495530737</v>
      </c>
      <c r="G20" s="147">
        <v>45.878404538017904</v>
      </c>
      <c r="H20" s="147">
        <v>10.749662409288709</v>
      </c>
      <c r="I20" s="147">
        <v>1.0955945571624581</v>
      </c>
      <c r="J20" s="147">
        <v>39.880036224020103</v>
      </c>
      <c r="K20" s="147">
        <v>46.834249595145764</v>
      </c>
      <c r="L20" s="147">
        <v>12.029292307534091</v>
      </c>
      <c r="M20" s="147">
        <v>1.2564218732999262</v>
      </c>
      <c r="N20" s="147">
        <v>39.514506610920051</v>
      </c>
      <c r="O20" s="147">
        <v>46.231649720912763</v>
      </c>
      <c r="P20" s="147">
        <v>12.651660296361001</v>
      </c>
      <c r="Q20" s="147">
        <v>1.6021833718060627</v>
      </c>
      <c r="R20" s="147">
        <v>24.827242701681648</v>
      </c>
      <c r="S20" s="147">
        <v>50.67172999499109</v>
      </c>
      <c r="T20" s="147">
        <v>19.591472984826883</v>
      </c>
      <c r="U20" s="147">
        <v>4.9095543185001294</v>
      </c>
      <c r="V20" s="147">
        <v>33.491479042632029</v>
      </c>
      <c r="W20" s="147">
        <v>45.138176294485206</v>
      </c>
      <c r="X20" s="147">
        <v>16.169638326511905</v>
      </c>
      <c r="Y20" s="147">
        <v>5.200706336370593</v>
      </c>
      <c r="Z20" s="147">
        <v>24.56456566063855</v>
      </c>
      <c r="AA20" s="147">
        <v>46.224992841659137</v>
      </c>
      <c r="AB20" s="147">
        <v>19.414998278935283</v>
      </c>
      <c r="AC20" s="147">
        <v>9.7954432187666658</v>
      </c>
      <c r="AD20" s="147">
        <v>31.857837143120044</v>
      </c>
      <c r="AE20" s="147">
        <v>50.279983345478172</v>
      </c>
      <c r="AF20" s="147">
        <v>15.942366807054222</v>
      </c>
      <c r="AG20" s="147">
        <v>1.9198127043473536</v>
      </c>
      <c r="AH20" s="147">
        <v>31.5118432553163</v>
      </c>
      <c r="AI20" s="147">
        <v>50.114180501908933</v>
      </c>
      <c r="AJ20" s="147">
        <v>16.612190608411602</v>
      </c>
      <c r="AK20" s="147">
        <v>1.7617856343629192</v>
      </c>
      <c r="AL20" s="147">
        <v>33.402797058972347</v>
      </c>
      <c r="AM20" s="147">
        <v>48.812096209823466</v>
      </c>
      <c r="AN20" s="147">
        <v>15.896400713417924</v>
      </c>
      <c r="AO20" s="147">
        <v>1.8887060177859842</v>
      </c>
      <c r="AP20" s="147">
        <v>24.887022644220362</v>
      </c>
      <c r="AQ20" s="147">
        <v>45.146886807134159</v>
      </c>
      <c r="AR20" s="147">
        <v>26.586646275612324</v>
      </c>
      <c r="AS20" s="147">
        <v>3.3794442730327177</v>
      </c>
      <c r="AT20" s="147">
        <v>32.419206514290053</v>
      </c>
      <c r="AU20" s="147">
        <v>48.734230678744794</v>
      </c>
      <c r="AV20" s="147">
        <v>16.357239181235229</v>
      </c>
      <c r="AW20" s="147">
        <v>2.489323625729718</v>
      </c>
      <c r="AX20" s="147">
        <v>32.564532960759387</v>
      </c>
      <c r="AY20" s="147">
        <v>49.656709264769702</v>
      </c>
      <c r="AZ20" s="147">
        <v>15.556958595350878</v>
      </c>
      <c r="BA20" s="147">
        <v>2.2217991791198068</v>
      </c>
      <c r="BB20" s="147">
        <v>34.688154424014755</v>
      </c>
      <c r="BC20" s="147">
        <v>43.469165745302881</v>
      </c>
      <c r="BD20" s="147">
        <v>17.009525474716618</v>
      </c>
      <c r="BE20" s="147">
        <v>4.833154355965485</v>
      </c>
      <c r="BF20" s="147">
        <v>36.674353437895476</v>
      </c>
      <c r="BG20" s="147">
        <v>45.806700816725652</v>
      </c>
      <c r="BH20" s="147">
        <v>14.669725675857368</v>
      </c>
      <c r="BI20" s="147">
        <v>2.8492200695211687</v>
      </c>
    </row>
    <row r="21" spans="1:61" ht="15.6" x14ac:dyDescent="0.3">
      <c r="A21" s="149" t="s">
        <v>12</v>
      </c>
      <c r="B21" s="147">
        <v>26.420036871415064</v>
      </c>
      <c r="C21" s="147">
        <v>54.777392608070976</v>
      </c>
      <c r="D21" s="147">
        <v>16.064012122533679</v>
      </c>
      <c r="E21" s="147">
        <v>2.7385583979801327</v>
      </c>
      <c r="F21" s="147">
        <v>31.760291013247166</v>
      </c>
      <c r="G21" s="147">
        <v>49.212413455554398</v>
      </c>
      <c r="H21" s="147">
        <v>16.812073179645935</v>
      </c>
      <c r="I21" s="147">
        <v>2.2152223515523115</v>
      </c>
      <c r="J21" s="147">
        <v>30.117937568260729</v>
      </c>
      <c r="K21" s="147">
        <v>49.7792276043835</v>
      </c>
      <c r="L21" s="147">
        <v>17.369139102255613</v>
      </c>
      <c r="M21" s="147">
        <v>2.7336957251000427</v>
      </c>
      <c r="N21" s="147">
        <v>30.548533992614129</v>
      </c>
      <c r="O21" s="147">
        <v>49.936407109262447</v>
      </c>
      <c r="P21" s="147">
        <v>16.516254097354096</v>
      </c>
      <c r="Q21" s="147">
        <v>2.9988048007691255</v>
      </c>
      <c r="R21" s="147">
        <v>17.454742080367101</v>
      </c>
      <c r="S21" s="147">
        <v>50.351392587987689</v>
      </c>
      <c r="T21" s="147">
        <v>27.278238550137363</v>
      </c>
      <c r="U21" s="147">
        <v>4.9156267815077372</v>
      </c>
      <c r="V21" s="147">
        <v>24.890360169467353</v>
      </c>
      <c r="W21" s="147">
        <v>50.791963407900134</v>
      </c>
      <c r="X21" s="147">
        <v>19.461185705496518</v>
      </c>
      <c r="Y21" s="147">
        <v>4.8564907171358183</v>
      </c>
      <c r="Z21" s="147">
        <v>21.40609486009355</v>
      </c>
      <c r="AA21" s="147">
        <v>50.482977255664309</v>
      </c>
      <c r="AB21" s="147">
        <v>21.791455426295094</v>
      </c>
      <c r="AC21" s="147">
        <v>6.3194724579468122</v>
      </c>
      <c r="AD21" s="147">
        <v>26.60574293405643</v>
      </c>
      <c r="AE21" s="147">
        <v>50.862967915540565</v>
      </c>
      <c r="AF21" s="147">
        <v>18.743103438458586</v>
      </c>
      <c r="AG21" s="147">
        <v>3.7881857119442928</v>
      </c>
      <c r="AH21" s="147">
        <v>24.705280183462154</v>
      </c>
      <c r="AI21" s="147">
        <v>51.502648980708386</v>
      </c>
      <c r="AJ21" s="147">
        <v>19.607387206589856</v>
      </c>
      <c r="AK21" s="147">
        <v>4.1846836292394771</v>
      </c>
      <c r="AL21" s="147">
        <v>26.935893218264518</v>
      </c>
      <c r="AM21" s="147">
        <v>52.345976823874516</v>
      </c>
      <c r="AN21" s="147">
        <v>17.353645297327322</v>
      </c>
      <c r="AO21" s="147">
        <v>3.3644846605334582</v>
      </c>
      <c r="AP21" s="147">
        <v>18.468609084238221</v>
      </c>
      <c r="AQ21" s="147">
        <v>49.55584524587838</v>
      </c>
      <c r="AR21" s="147">
        <v>25.886470118628086</v>
      </c>
      <c r="AS21" s="147">
        <v>6.0890755512551715</v>
      </c>
      <c r="AT21" s="147">
        <v>24.966381519501351</v>
      </c>
      <c r="AU21" s="147">
        <v>51.238545949576498</v>
      </c>
      <c r="AV21" s="147">
        <v>19.65539991275687</v>
      </c>
      <c r="AW21" s="147">
        <v>4.1396726181651573</v>
      </c>
      <c r="AX21" s="147">
        <v>23.989013933384225</v>
      </c>
      <c r="AY21" s="147">
        <v>51.394570441412455</v>
      </c>
      <c r="AZ21" s="147">
        <v>19.760280949609651</v>
      </c>
      <c r="BA21" s="147">
        <v>4.8561346755935206</v>
      </c>
      <c r="BB21" s="147">
        <v>25.028162714285539</v>
      </c>
      <c r="BC21" s="147">
        <v>46.259031911355592</v>
      </c>
      <c r="BD21" s="147">
        <v>20.370505301777321</v>
      </c>
      <c r="BE21" s="147">
        <v>8.3423000725814784</v>
      </c>
      <c r="BF21" s="147">
        <v>28.304812590518509</v>
      </c>
      <c r="BG21" s="147">
        <v>50.886809326005277</v>
      </c>
      <c r="BH21" s="147">
        <v>17.131985426787448</v>
      </c>
      <c r="BI21" s="147">
        <v>3.6763926566886234</v>
      </c>
    </row>
    <row r="22" spans="1:61" s="69" customFormat="1" ht="15.6" x14ac:dyDescent="0.3">
      <c r="A22" s="150" t="s">
        <v>14</v>
      </c>
      <c r="B22" s="151">
        <v>26.142459093856246</v>
      </c>
      <c r="C22" s="151">
        <v>53.177525131662648</v>
      </c>
      <c r="D22" s="151">
        <v>17.699181017359656</v>
      </c>
      <c r="E22" s="151">
        <v>2.9808347571216034</v>
      </c>
      <c r="F22" s="151">
        <v>32.266555389945509</v>
      </c>
      <c r="G22" s="151">
        <v>47.854115405765633</v>
      </c>
      <c r="H22" s="151">
        <v>17.296998064468347</v>
      </c>
      <c r="I22" s="151">
        <v>2.5823311398207203</v>
      </c>
      <c r="J22" s="151">
        <v>30.928414161954432</v>
      </c>
      <c r="K22" s="151">
        <v>48.179491107156068</v>
      </c>
      <c r="L22" s="151">
        <v>17.929515387345592</v>
      </c>
      <c r="M22" s="151">
        <v>2.9625793435440073</v>
      </c>
      <c r="N22" s="151">
        <v>31.473965096267172</v>
      </c>
      <c r="O22" s="151">
        <v>48.080085203862744</v>
      </c>
      <c r="P22" s="151">
        <v>17.243226567344898</v>
      </c>
      <c r="Q22" s="151">
        <v>3.2027231325252066</v>
      </c>
      <c r="R22" s="151">
        <v>18.481655211382858</v>
      </c>
      <c r="S22" s="151">
        <v>48.928251327729171</v>
      </c>
      <c r="T22" s="151">
        <v>27.101201106246741</v>
      </c>
      <c r="U22" s="151">
        <v>5.4888923546414006</v>
      </c>
      <c r="V22" s="151">
        <v>25.516413919702586</v>
      </c>
      <c r="W22" s="151">
        <v>48.253793779204464</v>
      </c>
      <c r="X22" s="151">
        <v>20.887587139017363</v>
      </c>
      <c r="Y22" s="151">
        <v>5.3422051620757589</v>
      </c>
      <c r="Z22" s="151">
        <v>21.264815372742891</v>
      </c>
      <c r="AA22" s="151">
        <v>48.130234784479647</v>
      </c>
      <c r="AB22" s="151">
        <v>23.087850019822344</v>
      </c>
      <c r="AC22" s="151">
        <v>7.5170998229553323</v>
      </c>
      <c r="AD22" s="151">
        <v>27.437028399779607</v>
      </c>
      <c r="AE22" s="151">
        <v>49.912058002484656</v>
      </c>
      <c r="AF22" s="151">
        <v>18.814685387011369</v>
      </c>
      <c r="AG22" s="151">
        <v>3.8362282107245487</v>
      </c>
      <c r="AH22" s="151">
        <v>25.949796250225265</v>
      </c>
      <c r="AI22" s="151">
        <v>50.497243449267593</v>
      </c>
      <c r="AJ22" s="151">
        <v>19.5007431660074</v>
      </c>
      <c r="AK22" s="151">
        <v>4.0522171344999043</v>
      </c>
      <c r="AL22" s="151">
        <v>27.556879523915594</v>
      </c>
      <c r="AM22" s="151">
        <v>49.837314435835104</v>
      </c>
      <c r="AN22" s="151">
        <v>18.348747796765043</v>
      </c>
      <c r="AO22" s="151">
        <v>4.2570582434844333</v>
      </c>
      <c r="AP22" s="151">
        <v>19.730212653343308</v>
      </c>
      <c r="AQ22" s="151">
        <v>48.115981866200272</v>
      </c>
      <c r="AR22" s="151">
        <v>26.46778924379397</v>
      </c>
      <c r="AS22" s="151">
        <v>5.6860162366626241</v>
      </c>
      <c r="AT22" s="151">
        <v>26.741329739931217</v>
      </c>
      <c r="AU22" s="151">
        <v>49.716856223173068</v>
      </c>
      <c r="AV22" s="151">
        <v>19.356861309409734</v>
      </c>
      <c r="AW22" s="151">
        <v>4.1849527274861407</v>
      </c>
      <c r="AX22" s="151">
        <v>26.359905916026076</v>
      </c>
      <c r="AY22" s="151">
        <v>49.814892051410531</v>
      </c>
      <c r="AZ22" s="151">
        <v>19.289839651319316</v>
      </c>
      <c r="BA22" s="151">
        <v>4.5353623812442434</v>
      </c>
      <c r="BB22" s="151">
        <v>26.091286266752956</v>
      </c>
      <c r="BC22" s="151">
        <v>46.702968247274654</v>
      </c>
      <c r="BD22" s="151">
        <v>19.787433175566598</v>
      </c>
      <c r="BE22" s="151">
        <v>7.4183123104059892</v>
      </c>
      <c r="BF22" s="151">
        <v>30.243791338684801</v>
      </c>
      <c r="BG22" s="151">
        <v>50.053375391556422</v>
      </c>
      <c r="BH22" s="151">
        <v>15.786039616971067</v>
      </c>
      <c r="BI22" s="151">
        <v>3.9167936527879421</v>
      </c>
    </row>
    <row r="24" spans="1:61" ht="15.6" x14ac:dyDescent="0.3">
      <c r="B24" s="32" t="s">
        <v>309</v>
      </c>
    </row>
  </sheetData>
  <mergeCells count="19">
    <mergeCell ref="B4:E4"/>
    <mergeCell ref="F4:I4"/>
    <mergeCell ref="J4:M4"/>
    <mergeCell ref="BB4:BE4"/>
    <mergeCell ref="BF4:BI4"/>
    <mergeCell ref="A6:BI6"/>
    <mergeCell ref="A18:BI18"/>
    <mergeCell ref="A2:AB2"/>
    <mergeCell ref="AH4:AK4"/>
    <mergeCell ref="AL4:AO4"/>
    <mergeCell ref="AP4:AS4"/>
    <mergeCell ref="AT4:AW4"/>
    <mergeCell ref="AX4:BA4"/>
    <mergeCell ref="N4:Q4"/>
    <mergeCell ref="R4:U4"/>
    <mergeCell ref="V4:Y4"/>
    <mergeCell ref="Z4:AC4"/>
    <mergeCell ref="AD4:AG4"/>
    <mergeCell ref="A4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6FF2E-9031-4009-9BE9-5CA3FD1049C3}">
  <dimension ref="A2:D49"/>
  <sheetViews>
    <sheetView tabSelected="1" workbookViewId="0">
      <selection activeCell="C5" sqref="C5:C49"/>
    </sheetView>
  </sheetViews>
  <sheetFormatPr baseColWidth="10" defaultColWidth="11.44140625" defaultRowHeight="13.2" x14ac:dyDescent="0.25"/>
  <cols>
    <col min="1" max="1" width="161.5546875" style="27" customWidth="1"/>
    <col min="2" max="2" width="2" style="25" customWidth="1"/>
    <col min="3" max="3" width="7.88671875" style="25" customWidth="1"/>
    <col min="4" max="16384" width="11.44140625" style="25"/>
  </cols>
  <sheetData>
    <row r="2" spans="1:4" ht="15" x14ac:dyDescent="0.25">
      <c r="A2" s="30" t="s">
        <v>70</v>
      </c>
      <c r="C2" s="26"/>
      <c r="D2" s="26"/>
    </row>
    <row r="3" spans="1:4" x14ac:dyDescent="0.25">
      <c r="B3" s="154" t="s">
        <v>71</v>
      </c>
      <c r="C3" s="154"/>
    </row>
    <row r="4" spans="1:4" ht="15" x14ac:dyDescent="0.25">
      <c r="A4" s="28" t="str">
        <f>+Santé_ménage!B7</f>
        <v>1.	SANTE DES MEMBRES DU MENAGE</v>
      </c>
    </row>
    <row r="5" spans="1:4" x14ac:dyDescent="0.25">
      <c r="A5" s="27" t="str">
        <f>+'Tab1.1'!A1</f>
        <v>Tableau 1- 1 : Évolution des taux de morbidité, par groupe d’âge selon le sexe (%)</v>
      </c>
      <c r="C5" s="29">
        <v>1</v>
      </c>
    </row>
    <row r="6" spans="1:4" x14ac:dyDescent="0.25">
      <c r="A6" s="27" t="str">
        <f>+Tab1.2!_Toc495579733</f>
        <v>Tableau 1- 2 : Taux de morbidité par région, milieu et niveau d’instruction du chef de ménage selon le groupe d’âges au cours des trois derniers mois (%)</v>
      </c>
      <c r="C6" s="29">
        <v>2</v>
      </c>
    </row>
    <row r="7" spans="1:4" x14ac:dyDescent="0.25">
      <c r="A7" s="27" t="str">
        <f>+Tab1.3!_Toc495579734</f>
        <v>Tableau 1- 3: Prévalence de certaines maladies par région, milieu et tranche d’âge de la population (%)</v>
      </c>
      <c r="C7" s="29">
        <v>3</v>
      </c>
    </row>
    <row r="8" spans="1:4" x14ac:dyDescent="0.25">
      <c r="A8" s="27" t="str">
        <f>+Tab1.4!_Toc495579735</f>
        <v>Tableau 1- 4: Taux de fréquentation des infrastructures  sanitaires selon le type d’infrastructure (%)</v>
      </c>
      <c r="C8" s="29">
        <v>4</v>
      </c>
    </row>
    <row r="9" spans="1:4" x14ac:dyDescent="0.25">
      <c r="A9" s="27" t="str">
        <f>+Tab1.5!_Toc495579713</f>
        <v>Tableau 1- 5: Répartition de la population ayant consulté des infrastructures sanitaires par région, milieu et niveau d’instruction du chef de ménage selon le type d’infra structure (%)</v>
      </c>
      <c r="C9" s="29">
        <v>5</v>
      </c>
    </row>
    <row r="10" spans="1:4" x14ac:dyDescent="0.25">
      <c r="A10" s="27" t="str">
        <f>+Tab1.6!_Toc495579714</f>
        <v>Tableau 1- 6: Répartition de la population par région et milieu selon la distance parcourue pour atteindre le service de santé où la consultation a eu lieu principalement (%)</v>
      </c>
      <c r="C10" s="29">
        <v>6</v>
      </c>
    </row>
    <row r="11" spans="1:4" x14ac:dyDescent="0.25">
      <c r="A11" s="27" t="str">
        <f>+Tab1.7!_Toc29306533</f>
        <v>Tableau 1- 7: Population ayant été consultée et qui a rencontré des problèmes, par région (%)</v>
      </c>
      <c r="C11" s="29">
        <v>7</v>
      </c>
    </row>
    <row r="12" spans="1:4" x14ac:dyDescent="0.25">
      <c r="A12" s="27" t="str">
        <f>+Tab1.8!_Toc60683854</f>
        <v>Tableau 1- 8: Opinions de la population ayant rencontrée des problèmes au cours de leur consultation selon le type de problème (%)</v>
      </c>
      <c r="C12" s="29">
        <v>8</v>
      </c>
    </row>
    <row r="13" spans="1:4" x14ac:dyDescent="0.25">
      <c r="A13" s="27" t="str">
        <f>+Tab1.9!_Toc29306534</f>
        <v>Tableau 1- 9: Opinion de la population qui a été malade sans consulter un service médical, selon les raisons de non-utilisation (%)</v>
      </c>
      <c r="C13" s="29">
        <v>9</v>
      </c>
    </row>
    <row r="14" spans="1:4" ht="15" x14ac:dyDescent="0.25">
      <c r="A14" s="28" t="str">
        <f>+Environnement!C8</f>
        <v>2.	PROTECTION DE L’ENVIRONNEMENT AU SEIN DES MENAGES</v>
      </c>
      <c r="C14" s="29">
        <v>10</v>
      </c>
    </row>
    <row r="15" spans="1:4" x14ac:dyDescent="0.25">
      <c r="A15" s="27" t="str">
        <f>+Tab2.1!_Toc495579736</f>
        <v>Tableau 2- 1: Le pourcentage des ménages ayant entendu parer de la protection de l'environnement par région et milieu de résidence (%)</v>
      </c>
      <c r="C15" s="29">
        <v>11</v>
      </c>
    </row>
    <row r="16" spans="1:4" x14ac:dyDescent="0.25">
      <c r="A16" s="27" t="str">
        <f>'Tab2.2'!A1</f>
        <v>Tableau 2- 2: Pourcentage des ménages par rapport à la préoccupation de la protection de l'environnement selon la région et le milieu de résidence (%)</v>
      </c>
      <c r="C16" s="29">
        <v>12</v>
      </c>
    </row>
    <row r="17" spans="1:3" x14ac:dyDescent="0.25">
      <c r="A17" s="27" t="str">
        <f>+Tab2.3!_Toc495579715</f>
        <v>Tableau 2- 3: Proportion des des activités qui contribuent aux problèmes de l'environnement par région et milieu (%)</v>
      </c>
      <c r="C17" s="29">
        <v>13</v>
      </c>
    </row>
    <row r="18" spans="1:3" x14ac:dyDescent="0.25">
      <c r="A18" s="27" t="str">
        <f>+Tab2.4!_Toc495579716</f>
        <v>Tableau 2- 4: Pourcentage des ménages qui ont bénéficié d'une campagne de sensibilisation ou d'appui conseil pour la protection de l'environnement par région et  milieu de résidence (%)</v>
      </c>
      <c r="C18" s="29">
        <v>14</v>
      </c>
    </row>
    <row r="19" spans="1:3" x14ac:dyDescent="0.25">
      <c r="A19" s="27" t="str">
        <f>+Tab2.5!_Toc495579717</f>
        <v>Tableau 2- 5: Pourcentage des solutions apporter aux problèmes environnementaux (%)</v>
      </c>
      <c r="C19" s="29">
        <v>15</v>
      </c>
    </row>
    <row r="20" spans="1:3" x14ac:dyDescent="0.25">
      <c r="A20" s="27" t="str">
        <f>+Tab2.6!_Toc495579740</f>
        <v>Tableau 2- 6: Pourcentage des solutions apporter aux problèmes environnementaux par région et milieu de résidence (%)</v>
      </c>
      <c r="C20" s="29">
        <v>16</v>
      </c>
    </row>
    <row r="21" spans="1:3" ht="15" x14ac:dyDescent="0.25">
      <c r="A21" s="28" t="str">
        <f>+Pauvrete_subjective!B7</f>
        <v>3.	PAUVRETE SUBJECTIVE</v>
      </c>
      <c r="C21" s="29">
        <v>17</v>
      </c>
    </row>
    <row r="22" spans="1:3" x14ac:dyDescent="0.25">
      <c r="A22" s="27" t="str">
        <f>+Tab3.1!_Toc495579741</f>
        <v>Tableau 3- 1: Répartition des ménages par région, milieu et sexe du chef de ménage selon l'appréciation du niveau de vie par rapport au revenu (%)</v>
      </c>
      <c r="C22" s="29">
        <v>18</v>
      </c>
    </row>
    <row r="23" spans="1:3" x14ac:dyDescent="0.25">
      <c r="A23" s="27" t="str">
        <f>+Tab3.2!_Toc55224492</f>
        <v>Tableau 3- 2: Répartition des ménages par région, milieu de résidence selon leur appréciation du niveau de vie par rapport à la situation de pauvreté (%)</v>
      </c>
      <c r="C23" s="29">
        <v>19</v>
      </c>
    </row>
    <row r="24" spans="1:3" x14ac:dyDescent="0.25">
      <c r="A24" s="27" t="str">
        <f>+'Tab3.3'!A1</f>
        <v>Tableau 3- 3: Perception des ménages sur les besoins minimums nécessaires pour avoir des conditions de vie acceptable (%)</v>
      </c>
      <c r="C24" s="29">
        <v>20</v>
      </c>
    </row>
    <row r="25" spans="1:3" x14ac:dyDescent="0.25">
      <c r="A25" s="27" t="str">
        <f>+'Tab3.4'!A2</f>
        <v>Tableau 3- 4: Situation de satisfaction des ménages par rapport aux besoins minimums de base (%)</v>
      </c>
      <c r="C25" s="29">
        <v>21</v>
      </c>
    </row>
    <row r="26" spans="1:3" ht="13.5" customHeight="1" x14ac:dyDescent="0.25">
      <c r="A26" s="27" t="str">
        <f>+'Tab3.5'!A1</f>
        <v>Tableau 3- 5: Répartition des ménages (%) par région, milieu et sexe selon le degré de satisfaction des besoins « prendre trois repas par jour tous les jours dans votre ménage » et  «  logement »</v>
      </c>
      <c r="C26" s="29">
        <v>22</v>
      </c>
    </row>
    <row r="27" spans="1:3" x14ac:dyDescent="0.25">
      <c r="A27" s="27" t="str">
        <f>+'Tab3.6'!A2</f>
        <v>Tableau 3- 6: Répartition des ménages (%) par région, milieu et sexe selon le degré de satisfaction des besoins « Accès à l'eau potable » et  «  Accès à l'électricité»</v>
      </c>
      <c r="C27" s="29">
        <v>23</v>
      </c>
    </row>
    <row r="28" spans="1:3" x14ac:dyDescent="0.25">
      <c r="A28" s="27" t="str">
        <f>+'Tab3.7'!A2</f>
        <v>Tableau 3- 7: Répartition des ménages (%) par région, milieu et sexe selon le degré de satisfaction des besoins « Soins, médicaments en cas de maladie » et  «  Education des enfants»</v>
      </c>
      <c r="C28" s="29">
        <v>24</v>
      </c>
    </row>
    <row r="29" spans="1:3" x14ac:dyDescent="0.25">
      <c r="A29" s="27" t="str">
        <f>+'Tab3.8'!A2</f>
        <v>Tableau 3- 8: Le montant minimum mensuel nécessaire pour vivre par région, milieu et selon le sexe du chef de ménage (en milliers de FCFA)</v>
      </c>
      <c r="C29" s="29">
        <v>25</v>
      </c>
    </row>
    <row r="30" spans="1:3" x14ac:dyDescent="0.25">
      <c r="A30" s="27" t="str">
        <f>+Tab3.9!_Toc29306361</f>
        <v>Tableau 3- 9: Répartition des ménages par région, milieu et sexe du chef de ménage selon leur situation financière actuelle (%)</v>
      </c>
      <c r="C30" s="29">
        <v>26</v>
      </c>
    </row>
    <row r="31" spans="1:3" x14ac:dyDescent="0.25">
      <c r="A31" s="27" t="str">
        <f>+Tab3.10!_Toc29306362</f>
        <v>Tableau 3- 10: Répartition des ménages par région, milieu et sexe du chef de ménage selon leur perception sur le changement de leur niveau de vie (%)</v>
      </c>
      <c r="C31" s="29">
        <v>27</v>
      </c>
    </row>
    <row r="32" spans="1:3" x14ac:dyDescent="0.25">
      <c r="A32" s="27" t="str">
        <f>+Tab3.11!_Toc29306363</f>
        <v>Tableau 3- 11: Répartition des ménages par région, milieu et le sexe du chef de ménage selon leurs opinions sur l'efficacité de l'action des autorités  en matière de lutte contre la pauvreté (%)</v>
      </c>
      <c r="C32" s="29">
        <v>28</v>
      </c>
    </row>
    <row r="33" spans="1:3" x14ac:dyDescent="0.25">
      <c r="A33" s="27" t="str">
        <f>+Tab3.12!_Toc29306364</f>
        <v>Tableau 3- 12: Répartition des ménages par région, milieu et le sexe du chef de ménage selon les actions prioritaires des autorités</v>
      </c>
      <c r="C33" s="29">
        <v>29</v>
      </c>
    </row>
    <row r="34" spans="1:3" ht="15" x14ac:dyDescent="0.25">
      <c r="A34" s="28" t="str">
        <f>EMPLOI!D8</f>
        <v>4. EMPLOI DES MEMBRES DU MENAGE</v>
      </c>
      <c r="C34" s="29">
        <v>30</v>
      </c>
    </row>
    <row r="35" spans="1:3" x14ac:dyDescent="0.25">
      <c r="A35" s="27" t="str">
        <f>+'Tab4.1'!A2</f>
        <v>Tableau 4.1: Structure de la population de 15 ans et plus vis-à-vis de l’emplois par région, milieu, sexe et groupe d’âge</v>
      </c>
      <c r="C35" s="29">
        <v>31</v>
      </c>
    </row>
    <row r="36" spans="1:3" x14ac:dyDescent="0.25">
      <c r="A36" s="27" t="str">
        <f>+'Tab4.2'!A2</f>
        <v>Tableau 4.2: Principales caractéristiques de la sous-utilisation de la main d’œuvre par région, milieu, sexe et groupe d’âge</v>
      </c>
      <c r="C36" s="29">
        <v>32</v>
      </c>
    </row>
    <row r="37" spans="1:3" x14ac:dyDescent="0.25">
      <c r="A37" s="27" t="str">
        <f>+'Tab4.3'!A1</f>
        <v>Tableau 4.3: Principales caractéristiques de la sous-utilisation de la main d’œuvre des jeunes (15-24 ans) par région, milieu et sexe (%)</v>
      </c>
      <c r="C37" s="29">
        <v>33</v>
      </c>
    </row>
    <row r="38" spans="1:3" x14ac:dyDescent="0.25">
      <c r="A38" s="27" t="str">
        <f>+'Tab4.4'!B2</f>
        <v>Tableau 4.4: Proportion d’enfants de 5 à 17 ans occupés par région, milieu et sexe selon le groupe d’âge (%)</v>
      </c>
      <c r="C38" s="29">
        <v>34</v>
      </c>
    </row>
    <row r="39" spans="1:3" x14ac:dyDescent="0.25">
      <c r="A39" s="27" t="str">
        <f>+'Tab4.5'!B2</f>
        <v>Tableau 4.5: Répartition de la population en emplois par région, milieu, sexe, niveau d’instruction selon le secteur d’activité (%)</v>
      </c>
      <c r="C39" s="29">
        <v>35</v>
      </c>
    </row>
    <row r="40" spans="1:3" x14ac:dyDescent="0.25">
      <c r="A40" s="27" t="str">
        <f>+'Tab4.6'!A2</f>
        <v>Tableau 4.6: Répartition de la population en emploi par région, milieu, sexe et niveau d’instruction selon le statut salarial (%)</v>
      </c>
      <c r="C40" s="29">
        <v>36</v>
      </c>
    </row>
    <row r="41" spans="1:3" x14ac:dyDescent="0.25">
      <c r="A41" s="27" t="str">
        <f>+'Tab4.7'!A1</f>
        <v>Tableau 4.7: Répartition de la population en emploi par région, milieu et sexe selon le nombre de jours consacrés à l’emploi pendant la dernière semaine (%)</v>
      </c>
      <c r="C41" s="29">
        <v>37</v>
      </c>
    </row>
    <row r="42" spans="1:3" x14ac:dyDescent="0.25">
      <c r="A42" s="27" t="str">
        <f>+'Tab4.8'!A1</f>
        <v>Tableau 4.8: Aperçu de quelques indicateurs des possibilités d’emploi et des gains adéquats sur le marché du travail selon la région et le milieu de résidence</v>
      </c>
      <c r="C42" s="29">
        <v>38</v>
      </c>
    </row>
    <row r="43" spans="1:3" x14ac:dyDescent="0.25">
      <c r="A43" s="27" t="str">
        <f>'Tab4.9'!A1</f>
        <v>Tableau 4.9: Aperçu de quelques indicateurs de l’emploi entre avril - juin de 2020 à 2022</v>
      </c>
      <c r="C43" s="29">
        <v>39</v>
      </c>
    </row>
    <row r="44" spans="1:3" ht="15" x14ac:dyDescent="0.25">
      <c r="A44" s="28" t="str">
        <f>+Conso!C9</f>
        <v xml:space="preserve">5. DEPENSES DE CONSOMMATION TRIMESTRIELLE </v>
      </c>
      <c r="C44" s="29">
        <v>40</v>
      </c>
    </row>
    <row r="45" spans="1:3" x14ac:dyDescent="0.25">
      <c r="A45" s="27" t="str">
        <f>+Tab5.1!_Toc29306367</f>
        <v>Tableau 5- 1: Dépenses trimestrielles des selon le milieu de résidence (FCFA)</v>
      </c>
      <c r="C45" s="29">
        <v>41</v>
      </c>
    </row>
    <row r="46" spans="1:3" x14ac:dyDescent="0.25">
      <c r="A46" s="27" t="str">
        <f>+'Tab5.2'!A3</f>
        <v>Tableau 5- 2: Proportion des dépenses selon milieu et le mode d’acquisition (%)</v>
      </c>
      <c r="C46" s="29">
        <v>42</v>
      </c>
    </row>
    <row r="47" spans="1:3" x14ac:dyDescent="0.25">
      <c r="A47" s="27" t="str">
        <f>+Tab5.3!_Toc29306368</f>
        <v xml:space="preserve">Tableau 5- 3: Structure de la consommation des ménages par mode d’acquisition selon le milieu (%) </v>
      </c>
      <c r="C47" s="29">
        <v>43</v>
      </c>
    </row>
    <row r="48" spans="1:3" x14ac:dyDescent="0.25">
      <c r="A48" s="27" t="str">
        <f>+Tab5.4!_Hlk28104207</f>
        <v>Tableau 5- 4: Part des dépenses par fonctions de consommation selon le milieu de résidence</v>
      </c>
      <c r="C48" s="29">
        <v>44</v>
      </c>
    </row>
    <row r="49" spans="1:3" x14ac:dyDescent="0.25">
      <c r="A49" s="27" t="str">
        <f>+'Tab5.5'!A2</f>
        <v>Tableau 5- 5: Dépenses trimestrielles par région et selon le poste (milliards de FCFA)</v>
      </c>
      <c r="C49" s="29">
        <v>45</v>
      </c>
    </row>
  </sheetData>
  <mergeCells count="1">
    <mergeCell ref="B3:C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B9A74-1861-4CE4-9163-1BBF85C05BC7}">
  <dimension ref="B7:E12"/>
  <sheetViews>
    <sheetView workbookViewId="0">
      <selection activeCell="N22" sqref="N22"/>
    </sheetView>
  </sheetViews>
  <sheetFormatPr baseColWidth="10" defaultRowHeight="14.4" x14ac:dyDescent="0.3"/>
  <sheetData>
    <row r="7" spans="2:5" ht="15.75" customHeight="1" x14ac:dyDescent="0.3">
      <c r="B7" s="200" t="s">
        <v>138</v>
      </c>
      <c r="C7" s="200"/>
      <c r="D7" s="200"/>
      <c r="E7" s="200"/>
    </row>
    <row r="8" spans="2:5" x14ac:dyDescent="0.3">
      <c r="B8" s="200"/>
      <c r="C8" s="200"/>
      <c r="D8" s="200"/>
      <c r="E8" s="200"/>
    </row>
    <row r="9" spans="2:5" x14ac:dyDescent="0.3">
      <c r="B9" s="200"/>
      <c r="C9" s="200"/>
      <c r="D9" s="200"/>
      <c r="E9" s="200"/>
    </row>
    <row r="10" spans="2:5" x14ac:dyDescent="0.3">
      <c r="B10" s="200"/>
      <c r="C10" s="200"/>
      <c r="D10" s="200"/>
      <c r="E10" s="200"/>
    </row>
    <row r="11" spans="2:5" x14ac:dyDescent="0.3">
      <c r="B11" s="200"/>
      <c r="C11" s="200"/>
      <c r="D11" s="200"/>
      <c r="E11" s="200"/>
    </row>
    <row r="12" spans="2:5" x14ac:dyDescent="0.3">
      <c r="B12" s="200"/>
      <c r="C12" s="200"/>
      <c r="D12" s="200"/>
      <c r="E12" s="200"/>
    </row>
  </sheetData>
  <mergeCells count="1">
    <mergeCell ref="B7:E1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DE742-41E5-4DB6-B87E-B51B4FE11E09}">
  <dimension ref="A1:F26"/>
  <sheetViews>
    <sheetView topLeftCell="A2" workbookViewId="0">
      <selection activeCell="A3" sqref="A3:F24"/>
    </sheetView>
  </sheetViews>
  <sheetFormatPr baseColWidth="10" defaultRowHeight="14.4" x14ac:dyDescent="0.3"/>
  <cols>
    <col min="1" max="1" width="49.5546875" customWidth="1"/>
    <col min="2" max="2" width="17.6640625" customWidth="1"/>
    <col min="3" max="3" width="16.33203125" customWidth="1"/>
    <col min="4" max="4" width="19.109375" customWidth="1"/>
    <col min="5" max="5" width="18.109375" customWidth="1"/>
  </cols>
  <sheetData>
    <row r="1" spans="1:6" ht="45.75" customHeight="1" x14ac:dyDescent="0.3">
      <c r="A1" s="163" t="s">
        <v>139</v>
      </c>
      <c r="B1" s="163"/>
      <c r="C1" s="163"/>
      <c r="D1" s="163"/>
      <c r="E1" s="163"/>
      <c r="F1" s="163"/>
    </row>
    <row r="2" spans="1:6" ht="15" thickBot="1" x14ac:dyDescent="0.35"/>
    <row r="3" spans="1:6" ht="16.2" thickBot="1" x14ac:dyDescent="0.35">
      <c r="A3" s="71" t="s">
        <v>232</v>
      </c>
      <c r="B3" s="251" t="s">
        <v>140</v>
      </c>
      <c r="C3" s="251" t="s">
        <v>141</v>
      </c>
      <c r="D3" s="251" t="s">
        <v>142</v>
      </c>
      <c r="E3" s="251" t="s">
        <v>143</v>
      </c>
      <c r="F3" s="251" t="s">
        <v>42</v>
      </c>
    </row>
    <row r="4" spans="1:6" ht="16.2" thickBot="1" x14ac:dyDescent="0.35">
      <c r="A4" s="252" t="s">
        <v>0</v>
      </c>
      <c r="B4" s="252"/>
      <c r="C4" s="252"/>
      <c r="D4" s="252"/>
      <c r="E4" s="252"/>
      <c r="F4" s="252"/>
    </row>
    <row r="5" spans="1:6" ht="16.2" thickBot="1" x14ac:dyDescent="0.35">
      <c r="A5" s="253" t="s">
        <v>1</v>
      </c>
      <c r="B5" s="254">
        <v>8.6257757692618391</v>
      </c>
      <c r="C5" s="254">
        <v>28.157464768287287</v>
      </c>
      <c r="D5" s="254">
        <v>55.149730964706691</v>
      </c>
      <c r="E5" s="254">
        <v>8.0670284977442392</v>
      </c>
      <c r="F5" s="254">
        <v>100</v>
      </c>
    </row>
    <row r="6" spans="1:6" ht="16.2" thickBot="1" x14ac:dyDescent="0.35">
      <c r="A6" s="253" t="s">
        <v>2</v>
      </c>
      <c r="B6" s="254">
        <v>4.670909926621035</v>
      </c>
      <c r="C6" s="254">
        <v>45.429068677918977</v>
      </c>
      <c r="D6" s="254">
        <v>39.140611484967486</v>
      </c>
      <c r="E6" s="254">
        <v>10.759409910492872</v>
      </c>
      <c r="F6" s="254">
        <v>100</v>
      </c>
    </row>
    <row r="7" spans="1:6" ht="16.2" thickBot="1" x14ac:dyDescent="0.35">
      <c r="A7" s="253" t="s">
        <v>3</v>
      </c>
      <c r="B7" s="254">
        <v>13.338542679468471</v>
      </c>
      <c r="C7" s="254">
        <v>30.967519327013804</v>
      </c>
      <c r="D7" s="254">
        <v>48.724573536080875</v>
      </c>
      <c r="E7" s="254">
        <v>6.9693644574366154</v>
      </c>
      <c r="F7" s="254">
        <v>100</v>
      </c>
    </row>
    <row r="8" spans="1:6" ht="16.2" thickBot="1" x14ac:dyDescent="0.35">
      <c r="A8" s="253" t="s">
        <v>4</v>
      </c>
      <c r="B8" s="254">
        <v>4.2197069335711195</v>
      </c>
      <c r="C8" s="254">
        <v>31.903229908596732</v>
      </c>
      <c r="D8" s="254">
        <v>59.554870766865605</v>
      </c>
      <c r="E8" s="254">
        <v>4.3221923909667943</v>
      </c>
      <c r="F8" s="254">
        <v>100</v>
      </c>
    </row>
    <row r="9" spans="1:6" ht="16.2" thickBot="1" x14ac:dyDescent="0.35">
      <c r="A9" s="253" t="s">
        <v>5</v>
      </c>
      <c r="B9" s="254">
        <v>13.299743689853937</v>
      </c>
      <c r="C9" s="254">
        <v>30.064785138829425</v>
      </c>
      <c r="D9" s="254">
        <v>44.872400277233702</v>
      </c>
      <c r="E9" s="254">
        <v>11.763070894082889</v>
      </c>
      <c r="F9" s="254">
        <v>100</v>
      </c>
    </row>
    <row r="10" spans="1:6" ht="16.2" thickBot="1" x14ac:dyDescent="0.35">
      <c r="A10" s="253" t="s">
        <v>6</v>
      </c>
      <c r="B10" s="254">
        <v>0.93146953131647714</v>
      </c>
      <c r="C10" s="254">
        <v>35.072379367292498</v>
      </c>
      <c r="D10" s="254">
        <v>58.881774577411917</v>
      </c>
      <c r="E10" s="254">
        <v>5.1143765239792547</v>
      </c>
      <c r="F10" s="254">
        <v>100</v>
      </c>
    </row>
    <row r="11" spans="1:6" ht="16.2" thickBot="1" x14ac:dyDescent="0.35">
      <c r="A11" s="253" t="s">
        <v>7</v>
      </c>
      <c r="B11" s="254">
        <v>1.9218053380854656</v>
      </c>
      <c r="C11" s="254">
        <v>12.436303833974332</v>
      </c>
      <c r="D11" s="254">
        <v>81.636557576792754</v>
      </c>
      <c r="E11" s="254">
        <v>4.005333251147392</v>
      </c>
      <c r="F11" s="254">
        <v>100</v>
      </c>
    </row>
    <row r="12" spans="1:6" ht="16.2" thickBot="1" x14ac:dyDescent="0.35">
      <c r="A12" s="253" t="s">
        <v>8</v>
      </c>
      <c r="B12" s="254">
        <v>31.382006798760738</v>
      </c>
      <c r="C12" s="254">
        <v>30.460810500278086</v>
      </c>
      <c r="D12" s="254">
        <v>35.685260958232462</v>
      </c>
      <c r="E12" s="254">
        <v>2.4719217427288371</v>
      </c>
      <c r="F12" s="254">
        <v>100</v>
      </c>
    </row>
    <row r="13" spans="1:6" ht="16.2" thickBot="1" x14ac:dyDescent="0.35">
      <c r="A13" s="255" t="s">
        <v>312</v>
      </c>
      <c r="B13" s="254">
        <v>0</v>
      </c>
      <c r="C13" s="254">
        <v>10.33033634091362</v>
      </c>
      <c r="D13" s="254">
        <v>84.767956398460612</v>
      </c>
      <c r="E13" s="254">
        <v>4.9017072606257939</v>
      </c>
      <c r="F13" s="254">
        <v>100</v>
      </c>
    </row>
    <row r="14" spans="1:6" ht="16.2" thickBot="1" x14ac:dyDescent="0.35">
      <c r="A14" s="255" t="s">
        <v>313</v>
      </c>
      <c r="B14" s="254">
        <v>0.82338532901131622</v>
      </c>
      <c r="C14" s="254">
        <v>6.948642795701887</v>
      </c>
      <c r="D14" s="254">
        <v>63.723660487810939</v>
      </c>
      <c r="E14" s="254">
        <v>28.504311387475852</v>
      </c>
      <c r="F14" s="254">
        <v>100</v>
      </c>
    </row>
    <row r="15" spans="1:6" ht="16.2" thickBot="1" x14ac:dyDescent="0.35">
      <c r="A15" s="253" t="s">
        <v>9</v>
      </c>
      <c r="B15" s="254">
        <v>6.4802388520848524</v>
      </c>
      <c r="C15" s="254">
        <v>43.717539251341087</v>
      </c>
      <c r="D15" s="254">
        <v>36.848572282281388</v>
      </c>
      <c r="E15" s="254">
        <v>12.953649614292775</v>
      </c>
      <c r="F15" s="254">
        <v>100</v>
      </c>
    </row>
    <row r="16" spans="1:6" ht="16.2" thickBot="1" x14ac:dyDescent="0.35">
      <c r="A16" s="252" t="s">
        <v>144</v>
      </c>
      <c r="B16" s="252"/>
      <c r="C16" s="252"/>
      <c r="D16" s="252"/>
      <c r="E16" s="252"/>
      <c r="F16" s="252"/>
    </row>
    <row r="17" spans="1:6" ht="16.2" thickBot="1" x14ac:dyDescent="0.35">
      <c r="A17" s="253" t="s">
        <v>11</v>
      </c>
      <c r="B17" s="254">
        <v>9.4570710320272156</v>
      </c>
      <c r="C17" s="254">
        <v>37.946365600289653</v>
      </c>
      <c r="D17" s="254">
        <v>42.59963940579086</v>
      </c>
      <c r="E17" s="254">
        <v>9.9969239618917687</v>
      </c>
      <c r="F17" s="254">
        <v>100</v>
      </c>
    </row>
    <row r="18" spans="1:6" ht="16.2" thickBot="1" x14ac:dyDescent="0.35">
      <c r="A18" s="256" t="s">
        <v>78</v>
      </c>
      <c r="B18" s="254">
        <v>6.4802388520848524</v>
      </c>
      <c r="C18" s="254">
        <v>43.717539251341087</v>
      </c>
      <c r="D18" s="254">
        <v>36.848572282281388</v>
      </c>
      <c r="E18" s="254">
        <v>12.953649614292775</v>
      </c>
      <c r="F18" s="254">
        <v>100</v>
      </c>
    </row>
    <row r="19" spans="1:6" ht="16.2" thickBot="1" x14ac:dyDescent="0.35">
      <c r="A19" s="256" t="s">
        <v>79</v>
      </c>
      <c r="B19" s="254">
        <v>11.136580879164693</v>
      </c>
      <c r="C19" s="254">
        <v>34.690306007213096</v>
      </c>
      <c r="D19" s="254">
        <v>45.844355023474883</v>
      </c>
      <c r="E19" s="254">
        <v>8.3287580901470761</v>
      </c>
      <c r="F19" s="254">
        <v>100</v>
      </c>
    </row>
    <row r="20" spans="1:6" ht="16.2" thickBot="1" x14ac:dyDescent="0.35">
      <c r="A20" s="253" t="s">
        <v>12</v>
      </c>
      <c r="B20" s="254">
        <v>6.8729020348884742</v>
      </c>
      <c r="C20" s="254">
        <v>31.160925908765897</v>
      </c>
      <c r="D20" s="254">
        <v>53.684315618106218</v>
      </c>
      <c r="E20" s="254">
        <v>8.2818564382391742</v>
      </c>
      <c r="F20" s="254">
        <v>100</v>
      </c>
    </row>
    <row r="21" spans="1:6" ht="16.2" thickBot="1" x14ac:dyDescent="0.35">
      <c r="A21" s="252" t="s">
        <v>145</v>
      </c>
      <c r="B21" s="252"/>
      <c r="C21" s="252"/>
      <c r="D21" s="252"/>
      <c r="E21" s="252"/>
      <c r="F21" s="252"/>
    </row>
    <row r="22" spans="1:6" ht="16.2" thickBot="1" x14ac:dyDescent="0.35">
      <c r="A22" s="253" t="s">
        <v>17</v>
      </c>
      <c r="B22" s="254">
        <v>7.8850742636351692</v>
      </c>
      <c r="C22" s="254">
        <v>33.511214965614762</v>
      </c>
      <c r="D22" s="254">
        <v>50.420720583816944</v>
      </c>
      <c r="E22" s="254">
        <v>8.1829901869337291</v>
      </c>
      <c r="F22" s="254">
        <v>100</v>
      </c>
    </row>
    <row r="23" spans="1:6" ht="16.2" thickBot="1" x14ac:dyDescent="0.35">
      <c r="A23" s="253" t="s">
        <v>21</v>
      </c>
      <c r="B23" s="254">
        <v>6.8942756050453093</v>
      </c>
      <c r="C23" s="254">
        <v>34.121408851074008</v>
      </c>
      <c r="D23" s="254">
        <v>43.408336693690551</v>
      </c>
      <c r="E23" s="254">
        <v>15.575978850190062</v>
      </c>
      <c r="F23" s="254">
        <v>100</v>
      </c>
    </row>
    <row r="24" spans="1:6" ht="16.2" thickBot="1" x14ac:dyDescent="0.35">
      <c r="A24" s="71" t="s">
        <v>14</v>
      </c>
      <c r="B24" s="257">
        <v>7.7902316751530991</v>
      </c>
      <c r="C24" s="257">
        <v>33.569624781848425</v>
      </c>
      <c r="D24" s="257">
        <v>49.74947155274122</v>
      </c>
      <c r="E24" s="257">
        <v>8.8906719902575642</v>
      </c>
      <c r="F24" s="257">
        <v>100</v>
      </c>
    </row>
    <row r="26" spans="1:6" ht="15.6" x14ac:dyDescent="0.3">
      <c r="A26" s="32" t="s">
        <v>309</v>
      </c>
    </row>
  </sheetData>
  <mergeCells count="4">
    <mergeCell ref="A21:F21"/>
    <mergeCell ref="A4:F4"/>
    <mergeCell ref="A1:F1"/>
    <mergeCell ref="A16:F1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D2231-2FCB-4F46-8FB1-CB226A746796}">
  <dimension ref="A1:F26"/>
  <sheetViews>
    <sheetView workbookViewId="0">
      <selection activeCell="D11" sqref="D11"/>
    </sheetView>
  </sheetViews>
  <sheetFormatPr baseColWidth="10" defaultRowHeight="14.4" x14ac:dyDescent="0.3"/>
  <cols>
    <col min="1" max="1" width="36.109375" customWidth="1"/>
    <col min="2" max="2" width="21.88671875" customWidth="1"/>
    <col min="3" max="3" width="20" customWidth="1"/>
    <col min="4" max="4" width="19" customWidth="1"/>
  </cols>
  <sheetData>
    <row r="1" spans="1:6" ht="45.75" customHeight="1" x14ac:dyDescent="0.3">
      <c r="A1" s="163" t="s">
        <v>146</v>
      </c>
      <c r="B1" s="163"/>
      <c r="C1" s="163"/>
      <c r="D1" s="163"/>
      <c r="E1" s="163"/>
      <c r="F1" s="163"/>
    </row>
    <row r="2" spans="1:6" ht="16.2" thickBot="1" x14ac:dyDescent="0.35">
      <c r="A2" s="115"/>
      <c r="B2" s="115"/>
      <c r="C2" s="115"/>
      <c r="D2" s="115"/>
      <c r="E2" s="115"/>
      <c r="F2" s="115"/>
    </row>
    <row r="3" spans="1:6" ht="16.2" thickBot="1" x14ac:dyDescent="0.35">
      <c r="A3" s="71" t="s">
        <v>232</v>
      </c>
      <c r="B3" s="244" t="s">
        <v>147</v>
      </c>
      <c r="C3" s="244" t="s">
        <v>148</v>
      </c>
      <c r="D3" s="244" t="s">
        <v>149</v>
      </c>
      <c r="E3" s="244" t="s">
        <v>42</v>
      </c>
      <c r="F3" s="115"/>
    </row>
    <row r="4" spans="1:6" ht="16.2" thickBot="1" x14ac:dyDescent="0.35">
      <c r="A4" s="245" t="s">
        <v>0</v>
      </c>
      <c r="B4" s="245"/>
      <c r="C4" s="245"/>
      <c r="D4" s="245"/>
      <c r="E4" s="245"/>
      <c r="F4" s="115"/>
    </row>
    <row r="5" spans="1:6" ht="16.2" thickBot="1" x14ac:dyDescent="0.35">
      <c r="A5" s="4" t="s">
        <v>1</v>
      </c>
      <c r="B5" s="246">
        <v>41.294586584399191</v>
      </c>
      <c r="C5" s="246">
        <v>53.052716621996133</v>
      </c>
      <c r="D5" s="246">
        <v>5.6526967936046892</v>
      </c>
      <c r="E5" s="99">
        <v>100</v>
      </c>
      <c r="F5" s="115"/>
    </row>
    <row r="6" spans="1:6" ht="16.2" thickBot="1" x14ac:dyDescent="0.35">
      <c r="A6" s="4" t="s">
        <v>2</v>
      </c>
      <c r="B6" s="246">
        <v>33.616854335536004</v>
      </c>
      <c r="C6" s="246">
        <v>64.705583993708728</v>
      </c>
      <c r="D6" s="246">
        <v>1.6775616707555736</v>
      </c>
      <c r="E6" s="99">
        <v>100</v>
      </c>
      <c r="F6" s="115"/>
    </row>
    <row r="7" spans="1:6" ht="16.2" thickBot="1" x14ac:dyDescent="0.35">
      <c r="A7" s="4" t="s">
        <v>3</v>
      </c>
      <c r="B7" s="246">
        <v>42.456514129053922</v>
      </c>
      <c r="C7" s="246">
        <v>54.873992895386955</v>
      </c>
      <c r="D7" s="246">
        <v>2.6694929755590602</v>
      </c>
      <c r="E7" s="99">
        <v>100</v>
      </c>
      <c r="F7" s="115"/>
    </row>
    <row r="8" spans="1:6" ht="16.2" thickBot="1" x14ac:dyDescent="0.35">
      <c r="A8" s="4" t="s">
        <v>4</v>
      </c>
      <c r="B8" s="246">
        <v>28.465835598559508</v>
      </c>
      <c r="C8" s="246">
        <v>68.70837725429891</v>
      </c>
      <c r="D8" s="246">
        <v>2.825787147141841</v>
      </c>
      <c r="E8" s="99">
        <v>100</v>
      </c>
      <c r="F8" s="115"/>
    </row>
    <row r="9" spans="1:6" ht="16.2" thickBot="1" x14ac:dyDescent="0.35">
      <c r="A9" s="4" t="s">
        <v>5</v>
      </c>
      <c r="B9" s="246">
        <v>59.881558431583379</v>
      </c>
      <c r="C9" s="246">
        <v>36.300208233588656</v>
      </c>
      <c r="D9" s="246">
        <v>3.8182333348279869</v>
      </c>
      <c r="E9" s="99">
        <v>100</v>
      </c>
      <c r="F9" s="115"/>
    </row>
    <row r="10" spans="1:6" ht="16.2" thickBot="1" x14ac:dyDescent="0.35">
      <c r="A10" s="4" t="s">
        <v>6</v>
      </c>
      <c r="B10" s="246">
        <v>53.040213636585861</v>
      </c>
      <c r="C10" s="246">
        <v>45.866487363434551</v>
      </c>
      <c r="D10" s="246">
        <v>1.0932989999796665</v>
      </c>
      <c r="E10" s="99">
        <v>100</v>
      </c>
    </row>
    <row r="11" spans="1:6" ht="16.2" thickBot="1" x14ac:dyDescent="0.35">
      <c r="A11" s="4" t="s">
        <v>7</v>
      </c>
      <c r="B11" s="246">
        <v>39.450054669074888</v>
      </c>
      <c r="C11" s="246">
        <v>59.684269186814518</v>
      </c>
      <c r="D11" s="246">
        <v>0.86567614411044691</v>
      </c>
      <c r="E11" s="99">
        <v>100</v>
      </c>
    </row>
    <row r="12" spans="1:6" ht="16.2" thickBot="1" x14ac:dyDescent="0.35">
      <c r="A12" s="4" t="s">
        <v>8</v>
      </c>
      <c r="B12" s="246">
        <v>66.65826144187136</v>
      </c>
      <c r="C12" s="246">
        <v>32.959255491794494</v>
      </c>
      <c r="D12" s="246">
        <v>0.38248306633435314</v>
      </c>
      <c r="E12" s="99">
        <v>100</v>
      </c>
    </row>
    <row r="13" spans="1:6" ht="16.2" thickBot="1" x14ac:dyDescent="0.35">
      <c r="A13" s="255" t="s">
        <v>312</v>
      </c>
      <c r="B13" s="246">
        <v>5.7022112582169422</v>
      </c>
      <c r="C13" s="246">
        <v>85.933887520200159</v>
      </c>
      <c r="D13" s="246">
        <v>8.3639012215829229</v>
      </c>
      <c r="E13" s="99">
        <v>100</v>
      </c>
    </row>
    <row r="14" spans="1:6" ht="16.2" thickBot="1" x14ac:dyDescent="0.35">
      <c r="A14" s="255" t="s">
        <v>313</v>
      </c>
      <c r="B14" s="246">
        <v>77.642965378853873</v>
      </c>
      <c r="C14" s="246">
        <v>22.35703462114612</v>
      </c>
      <c r="D14" s="246">
        <v>0</v>
      </c>
      <c r="E14" s="99">
        <v>100</v>
      </c>
    </row>
    <row r="15" spans="1:6" ht="16.2" thickBot="1" x14ac:dyDescent="0.35">
      <c r="A15" s="4" t="s">
        <v>9</v>
      </c>
      <c r="B15" s="246">
        <v>47.13283696931358</v>
      </c>
      <c r="C15" s="246">
        <v>49.907292676504362</v>
      </c>
      <c r="D15" s="246">
        <v>2.9598703541822262</v>
      </c>
      <c r="E15" s="99">
        <v>100</v>
      </c>
    </row>
    <row r="16" spans="1:6" ht="16.2" thickBot="1" x14ac:dyDescent="0.35">
      <c r="A16" s="245" t="s">
        <v>10</v>
      </c>
      <c r="B16" s="245"/>
      <c r="C16" s="245"/>
      <c r="D16" s="245"/>
      <c r="E16" s="245"/>
    </row>
    <row r="17" spans="1:5" ht="16.2" thickBot="1" x14ac:dyDescent="0.35">
      <c r="A17" s="4" t="s">
        <v>11</v>
      </c>
      <c r="B17" s="246">
        <v>42.226610775232643</v>
      </c>
      <c r="C17" s="246">
        <v>54.468936095152088</v>
      </c>
      <c r="D17" s="246">
        <v>3.3044531296149762</v>
      </c>
      <c r="E17" s="99">
        <v>100</v>
      </c>
    </row>
    <row r="18" spans="1:5" ht="16.2" thickBot="1" x14ac:dyDescent="0.35">
      <c r="A18" s="247" t="s">
        <v>78</v>
      </c>
      <c r="B18" s="248">
        <v>47.13283696931358</v>
      </c>
      <c r="C18" s="248">
        <v>49.907292676504362</v>
      </c>
      <c r="D18" s="248">
        <v>2.9598703541822262</v>
      </c>
      <c r="E18" s="99">
        <v>100</v>
      </c>
    </row>
    <row r="19" spans="1:5" ht="16.2" thickBot="1" x14ac:dyDescent="0.35">
      <c r="A19" s="247" t="s">
        <v>79</v>
      </c>
      <c r="B19" s="248">
        <v>39.458549054870218</v>
      </c>
      <c r="C19" s="248">
        <v>57.042586397769313</v>
      </c>
      <c r="D19" s="248">
        <v>3.4988645473605686</v>
      </c>
      <c r="E19" s="99">
        <v>100</v>
      </c>
    </row>
    <row r="20" spans="1:5" ht="16.2" thickBot="1" x14ac:dyDescent="0.35">
      <c r="A20" s="4" t="s">
        <v>12</v>
      </c>
      <c r="B20" s="248">
        <v>43.78155974781636</v>
      </c>
      <c r="C20" s="248">
        <v>53.533845003604405</v>
      </c>
      <c r="D20" s="248">
        <v>2.6845952485789359</v>
      </c>
      <c r="E20" s="99">
        <v>100</v>
      </c>
    </row>
    <row r="21" spans="1:5" ht="16.2" thickBot="1" x14ac:dyDescent="0.35">
      <c r="A21" s="245" t="s">
        <v>145</v>
      </c>
      <c r="B21" s="245"/>
      <c r="C21" s="245"/>
      <c r="D21" s="245"/>
      <c r="E21" s="245"/>
    </row>
    <row r="22" spans="1:5" ht="16.2" thickBot="1" x14ac:dyDescent="0.35">
      <c r="A22" s="7" t="s">
        <v>17</v>
      </c>
      <c r="B22" s="248">
        <v>41.941613762921143</v>
      </c>
      <c r="C22" s="248">
        <v>55.083472520519138</v>
      </c>
      <c r="D22" s="248">
        <v>2.9749137165600512</v>
      </c>
      <c r="E22" s="99">
        <v>100</v>
      </c>
    </row>
    <row r="23" spans="1:5" ht="16.2" thickBot="1" x14ac:dyDescent="0.35">
      <c r="A23" s="7" t="s">
        <v>21</v>
      </c>
      <c r="B23" s="248">
        <v>55.396733164296329</v>
      </c>
      <c r="C23" s="248">
        <v>42.362562508428283</v>
      </c>
      <c r="D23" s="248">
        <v>2.2407043272753775</v>
      </c>
      <c r="E23" s="99">
        <v>100</v>
      </c>
    </row>
    <row r="24" spans="1:5" ht="16.2" thickBot="1" x14ac:dyDescent="0.35">
      <c r="A24" s="249" t="s">
        <v>14</v>
      </c>
      <c r="B24" s="250">
        <v>43.229583161444531</v>
      </c>
      <c r="C24" s="250">
        <v>53.865784120424607</v>
      </c>
      <c r="D24" s="250">
        <v>2.904632718131269</v>
      </c>
      <c r="E24" s="99">
        <v>100</v>
      </c>
    </row>
    <row r="26" spans="1:5" ht="15.6" x14ac:dyDescent="0.3">
      <c r="A26" s="5"/>
      <c r="B26" s="32" t="s">
        <v>309</v>
      </c>
    </row>
  </sheetData>
  <mergeCells count="4">
    <mergeCell ref="A1:F1"/>
    <mergeCell ref="A4:E4"/>
    <mergeCell ref="A16:E16"/>
    <mergeCell ref="A21:E2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20574-F511-4807-BA69-5B65CF5F7DF8}">
  <dimension ref="A1:E50"/>
  <sheetViews>
    <sheetView topLeftCell="A19" workbookViewId="0">
      <selection activeCell="F32" sqref="F32"/>
    </sheetView>
  </sheetViews>
  <sheetFormatPr baseColWidth="10" defaultRowHeight="14.4" x14ac:dyDescent="0.3"/>
  <cols>
    <col min="1" max="1" width="45.44140625" customWidth="1"/>
    <col min="2" max="2" width="40.44140625" customWidth="1"/>
  </cols>
  <sheetData>
    <row r="1" spans="1:5" ht="15.6" x14ac:dyDescent="0.3">
      <c r="A1" s="5" t="s">
        <v>150</v>
      </c>
    </row>
    <row r="2" spans="1:5" ht="15" thickBot="1" x14ac:dyDescent="0.35"/>
    <row r="3" spans="1:5" ht="16.2" thickBot="1" x14ac:dyDescent="0.35">
      <c r="A3" s="206"/>
      <c r="B3" s="207"/>
      <c r="C3" s="48" t="s">
        <v>11</v>
      </c>
      <c r="D3" s="48" t="s">
        <v>12</v>
      </c>
      <c r="E3" s="48" t="s">
        <v>14</v>
      </c>
    </row>
    <row r="4" spans="1:5" ht="16.2" thickBot="1" x14ac:dyDescent="0.35">
      <c r="A4" s="203" t="s">
        <v>151</v>
      </c>
      <c r="B4" s="42" t="s">
        <v>152</v>
      </c>
      <c r="C4" s="61">
        <v>56.586641327854615</v>
      </c>
      <c r="D4" s="61">
        <v>53.500337525180989</v>
      </c>
      <c r="E4" s="61">
        <v>54.595915237083659</v>
      </c>
    </row>
    <row r="5" spans="1:5" ht="16.2" thickBot="1" x14ac:dyDescent="0.35">
      <c r="A5" s="204"/>
      <c r="B5" s="42" t="s">
        <v>153</v>
      </c>
      <c r="C5" s="61">
        <v>42.348062098947274</v>
      </c>
      <c r="D5" s="61">
        <v>45.388537942228275</v>
      </c>
      <c r="E5" s="61">
        <v>44.309228262931946</v>
      </c>
    </row>
    <row r="6" spans="1:5" ht="16.2" thickBot="1" x14ac:dyDescent="0.35">
      <c r="A6" s="205"/>
      <c r="B6" s="42" t="s">
        <v>154</v>
      </c>
      <c r="C6" s="61">
        <v>1.0652965731977251</v>
      </c>
      <c r="D6" s="61">
        <v>1.1111245325902679</v>
      </c>
      <c r="E6" s="61">
        <v>1.0948564999847534</v>
      </c>
    </row>
    <row r="7" spans="1:5" ht="16.5" customHeight="1" thickBot="1" x14ac:dyDescent="0.35">
      <c r="A7" s="203" t="s">
        <v>155</v>
      </c>
      <c r="B7" s="42" t="s">
        <v>152</v>
      </c>
      <c r="C7" s="61">
        <v>39.2880806753749</v>
      </c>
      <c r="D7" s="61">
        <v>33.391710218670873</v>
      </c>
      <c r="E7" s="61">
        <v>35.484806837314892</v>
      </c>
    </row>
    <row r="8" spans="1:5" ht="16.2" thickBot="1" x14ac:dyDescent="0.35">
      <c r="A8" s="204"/>
      <c r="B8" s="42" t="s">
        <v>153</v>
      </c>
      <c r="C8" s="61">
        <v>57.462332667329449</v>
      </c>
      <c r="D8" s="61">
        <v>62.216501879982445</v>
      </c>
      <c r="E8" s="61">
        <v>60.528864446661025</v>
      </c>
    </row>
    <row r="9" spans="1:5" ht="16.2" thickBot="1" x14ac:dyDescent="0.35">
      <c r="A9" s="205"/>
      <c r="B9" s="42" t="s">
        <v>154</v>
      </c>
      <c r="C9" s="61">
        <v>3.249586657295215</v>
      </c>
      <c r="D9" s="61">
        <v>4.3917879013468273</v>
      </c>
      <c r="E9" s="61">
        <v>3.9863287160242984</v>
      </c>
    </row>
    <row r="10" spans="1:5" ht="16.5" customHeight="1" thickBot="1" x14ac:dyDescent="0.35">
      <c r="A10" s="203" t="s">
        <v>156</v>
      </c>
      <c r="B10" s="42" t="s">
        <v>152</v>
      </c>
      <c r="C10" s="61">
        <v>45.784491390313413</v>
      </c>
      <c r="D10" s="61">
        <v>39.562716894479188</v>
      </c>
      <c r="E10" s="61">
        <v>41.771325606367327</v>
      </c>
    </row>
    <row r="11" spans="1:5" ht="16.2" thickBot="1" x14ac:dyDescent="0.35">
      <c r="A11" s="204"/>
      <c r="B11" s="42" t="s">
        <v>153</v>
      </c>
      <c r="C11" s="61">
        <v>52.349469846558769</v>
      </c>
      <c r="D11" s="61">
        <v>57.086477231749399</v>
      </c>
      <c r="E11" s="61">
        <v>55.404931912771296</v>
      </c>
    </row>
    <row r="12" spans="1:5" ht="16.2" thickBot="1" x14ac:dyDescent="0.35">
      <c r="A12" s="205"/>
      <c r="B12" s="42" t="s">
        <v>154</v>
      </c>
      <c r="C12" s="61">
        <v>1.8660387631273005</v>
      </c>
      <c r="D12" s="61">
        <v>3.3508058737713737</v>
      </c>
      <c r="E12" s="61">
        <v>2.823742480861744</v>
      </c>
    </row>
    <row r="13" spans="1:5" ht="16.5" customHeight="1" thickBot="1" x14ac:dyDescent="0.35">
      <c r="A13" s="203" t="s">
        <v>157</v>
      </c>
      <c r="B13" s="42" t="s">
        <v>152</v>
      </c>
      <c r="C13" s="61">
        <v>42.204541438640462</v>
      </c>
      <c r="D13" s="61">
        <v>36.980642275988188</v>
      </c>
      <c r="E13" s="61">
        <v>38.835024688655864</v>
      </c>
    </row>
    <row r="14" spans="1:5" ht="16.2" thickBot="1" x14ac:dyDescent="0.35">
      <c r="A14" s="204"/>
      <c r="B14" s="42" t="s">
        <v>153</v>
      </c>
      <c r="C14" s="61">
        <v>55.225230066820444</v>
      </c>
      <c r="D14" s="61">
        <v>58.917087669169256</v>
      </c>
      <c r="E14" s="61">
        <v>57.606550157876498</v>
      </c>
    </row>
    <row r="15" spans="1:5" ht="16.2" thickBot="1" x14ac:dyDescent="0.35">
      <c r="A15" s="205"/>
      <c r="B15" s="42" t="s">
        <v>154</v>
      </c>
      <c r="C15" s="61">
        <v>2.5702284945387217</v>
      </c>
      <c r="D15" s="61">
        <v>4.1022700548425712</v>
      </c>
      <c r="E15" s="61">
        <v>3.5584251534680833</v>
      </c>
    </row>
    <row r="16" spans="1:5" ht="16.5" customHeight="1" thickBot="1" x14ac:dyDescent="0.35">
      <c r="A16" s="203" t="s">
        <v>158</v>
      </c>
      <c r="B16" s="42" t="s">
        <v>152</v>
      </c>
      <c r="C16" s="61">
        <v>44.391233640479633</v>
      </c>
      <c r="D16" s="61">
        <v>35.777643746232087</v>
      </c>
      <c r="E16" s="61">
        <v>38.835300318935467</v>
      </c>
    </row>
    <row r="17" spans="1:5" ht="16.2" thickBot="1" x14ac:dyDescent="0.35">
      <c r="A17" s="204"/>
      <c r="B17" s="42" t="s">
        <v>153</v>
      </c>
      <c r="C17" s="61">
        <v>52.785470854356909</v>
      </c>
      <c r="D17" s="61">
        <v>58.773299025504855</v>
      </c>
      <c r="E17" s="61">
        <v>56.647736700329212</v>
      </c>
    </row>
    <row r="18" spans="1:5" ht="16.2" thickBot="1" x14ac:dyDescent="0.35">
      <c r="A18" s="205"/>
      <c r="B18" s="42" t="s">
        <v>154</v>
      </c>
      <c r="C18" s="61">
        <v>2.8232955051629016</v>
      </c>
      <c r="D18" s="61">
        <v>5.4490572282631584</v>
      </c>
      <c r="E18" s="61">
        <v>4.5169629807355935</v>
      </c>
    </row>
    <row r="19" spans="1:5" ht="16.2" thickBot="1" x14ac:dyDescent="0.35">
      <c r="A19" s="203" t="s">
        <v>159</v>
      </c>
      <c r="B19" s="42" t="s">
        <v>152</v>
      </c>
      <c r="C19" s="61">
        <v>68.966040766917345</v>
      </c>
      <c r="D19" s="61">
        <v>59.133633795292425</v>
      </c>
      <c r="E19" s="61">
        <v>62.62394668125436</v>
      </c>
    </row>
    <row r="20" spans="1:5" ht="16.2" thickBot="1" x14ac:dyDescent="0.35">
      <c r="A20" s="204"/>
      <c r="B20" s="42" t="s">
        <v>153</v>
      </c>
      <c r="C20" s="61">
        <v>30.052575438786107</v>
      </c>
      <c r="D20" s="61">
        <v>38.699908972630595</v>
      </c>
      <c r="E20" s="61">
        <v>35.630274065381172</v>
      </c>
    </row>
    <row r="21" spans="1:5" ht="16.2" thickBot="1" x14ac:dyDescent="0.35">
      <c r="A21" s="205"/>
      <c r="B21" s="42" t="s">
        <v>154</v>
      </c>
      <c r="C21" s="61">
        <v>0.98138379429613576</v>
      </c>
      <c r="D21" s="61">
        <v>2.1664572320768136</v>
      </c>
      <c r="E21" s="61">
        <v>1.74577925336484</v>
      </c>
    </row>
    <row r="22" spans="1:5" ht="16.2" thickBot="1" x14ac:dyDescent="0.35">
      <c r="A22" s="203" t="s">
        <v>160</v>
      </c>
      <c r="B22" s="42" t="s">
        <v>152</v>
      </c>
      <c r="C22" s="61">
        <v>46.570215336978713</v>
      </c>
      <c r="D22" s="61">
        <v>29.126359960075931</v>
      </c>
      <c r="E22" s="61">
        <v>35.318588717343893</v>
      </c>
    </row>
    <row r="23" spans="1:5" ht="16.2" thickBot="1" x14ac:dyDescent="0.35">
      <c r="A23" s="204"/>
      <c r="B23" s="42" t="s">
        <v>153</v>
      </c>
      <c r="C23" s="61">
        <v>51.406833766639679</v>
      </c>
      <c r="D23" s="61">
        <v>59.882763428376848</v>
      </c>
      <c r="E23" s="61">
        <v>56.873973555842262</v>
      </c>
    </row>
    <row r="24" spans="1:5" ht="16.2" thickBot="1" x14ac:dyDescent="0.35">
      <c r="A24" s="205"/>
      <c r="B24" s="42" t="s">
        <v>154</v>
      </c>
      <c r="C24" s="61">
        <v>2.0229508963811242</v>
      </c>
      <c r="D24" s="61">
        <v>10.990876611547177</v>
      </c>
      <c r="E24" s="61">
        <v>7.8074377268141797</v>
      </c>
    </row>
    <row r="25" spans="1:5" ht="16.2" thickBot="1" x14ac:dyDescent="0.35">
      <c r="A25" s="203" t="s">
        <v>161</v>
      </c>
      <c r="B25" s="42" t="s">
        <v>152</v>
      </c>
      <c r="C25" s="61">
        <v>63.814179596234524</v>
      </c>
      <c r="D25" s="61">
        <v>50.62075983964445</v>
      </c>
      <c r="E25" s="61">
        <v>55.304166773391451</v>
      </c>
    </row>
    <row r="26" spans="1:5" ht="16.2" thickBot="1" x14ac:dyDescent="0.35">
      <c r="A26" s="204"/>
      <c r="B26" s="42" t="s">
        <v>153</v>
      </c>
      <c r="C26" s="61">
        <v>35.545457721600386</v>
      </c>
      <c r="D26" s="61">
        <v>48.136702897062001</v>
      </c>
      <c r="E26" s="61">
        <v>43.667056205967988</v>
      </c>
    </row>
    <row r="27" spans="1:5" ht="16.2" thickBot="1" x14ac:dyDescent="0.35">
      <c r="A27" s="205"/>
      <c r="B27" s="42" t="s">
        <v>154</v>
      </c>
      <c r="C27" s="61">
        <v>0.64036268216475611</v>
      </c>
      <c r="D27" s="61">
        <v>1.2425372632931879</v>
      </c>
      <c r="E27" s="61">
        <v>1.0287770206408502</v>
      </c>
    </row>
    <row r="28" spans="1:5" ht="16.5" customHeight="1" thickBot="1" x14ac:dyDescent="0.35">
      <c r="A28" s="203" t="s">
        <v>162</v>
      </c>
      <c r="B28" s="42" t="s">
        <v>152</v>
      </c>
      <c r="C28" s="61">
        <v>49.046400159435876</v>
      </c>
      <c r="D28" s="61">
        <v>36.832698339418648</v>
      </c>
      <c r="E28" s="61">
        <v>41.168324495936261</v>
      </c>
    </row>
    <row r="29" spans="1:5" ht="16.2" thickBot="1" x14ac:dyDescent="0.35">
      <c r="A29" s="204"/>
      <c r="B29" s="42" t="s">
        <v>153</v>
      </c>
      <c r="C29" s="61">
        <v>49.913278043880545</v>
      </c>
      <c r="D29" s="61">
        <v>61.377867013844487</v>
      </c>
      <c r="E29" s="61">
        <v>57.308161322288655</v>
      </c>
    </row>
    <row r="30" spans="1:5" ht="16.2" thickBot="1" x14ac:dyDescent="0.35">
      <c r="A30" s="205"/>
      <c r="B30" s="42" t="s">
        <v>154</v>
      </c>
      <c r="C30" s="61">
        <v>1.0403217966829827</v>
      </c>
      <c r="D30" s="61">
        <v>1.7894346467368625</v>
      </c>
      <c r="E30" s="61">
        <v>1.5235141817756415</v>
      </c>
    </row>
    <row r="31" spans="1:5" ht="16.2" thickBot="1" x14ac:dyDescent="0.35">
      <c r="A31" s="203" t="s">
        <v>163</v>
      </c>
      <c r="B31" s="42" t="s">
        <v>152</v>
      </c>
      <c r="C31" s="61">
        <v>51.750292282976687</v>
      </c>
      <c r="D31" s="61">
        <v>41.093390668214752</v>
      </c>
      <c r="E31" s="61">
        <v>44.876383086833613</v>
      </c>
    </row>
    <row r="32" spans="1:5" ht="16.2" thickBot="1" x14ac:dyDescent="0.35">
      <c r="A32" s="204"/>
      <c r="B32" s="42" t="s">
        <v>153</v>
      </c>
      <c r="C32" s="61">
        <v>47.105446552392358</v>
      </c>
      <c r="D32" s="61">
        <v>57.349427828583146</v>
      </c>
      <c r="E32" s="61">
        <v>53.71301408421516</v>
      </c>
    </row>
    <row r="33" spans="1:5" ht="16.2" thickBot="1" x14ac:dyDescent="0.35">
      <c r="A33" s="205"/>
      <c r="B33" s="42" t="s">
        <v>154</v>
      </c>
      <c r="C33" s="61">
        <v>1.1442611646305969</v>
      </c>
      <c r="D33" s="61">
        <v>1.55718150320202</v>
      </c>
      <c r="E33" s="61">
        <v>1.4106028289515944</v>
      </c>
    </row>
    <row r="34" spans="1:5" ht="16.2" thickBot="1" x14ac:dyDescent="0.35">
      <c r="A34" s="203" t="s">
        <v>164</v>
      </c>
      <c r="B34" s="42" t="s">
        <v>152</v>
      </c>
      <c r="C34" s="61">
        <v>21.170820791348156</v>
      </c>
      <c r="D34" s="61">
        <v>15.416255371637435</v>
      </c>
      <c r="E34" s="61">
        <v>17.459013965284896</v>
      </c>
    </row>
    <row r="35" spans="1:5" ht="16.2" thickBot="1" x14ac:dyDescent="0.35">
      <c r="A35" s="204"/>
      <c r="B35" s="42" t="s">
        <v>153</v>
      </c>
      <c r="C35" s="61">
        <v>48.637695617672129</v>
      </c>
      <c r="D35" s="61">
        <v>52.110878952716376</v>
      </c>
      <c r="E35" s="61">
        <v>50.877966545348208</v>
      </c>
    </row>
    <row r="36" spans="1:5" ht="16.2" thickBot="1" x14ac:dyDescent="0.35">
      <c r="A36" s="205"/>
      <c r="B36" s="42" t="s">
        <v>154</v>
      </c>
      <c r="C36" s="61">
        <v>30.191483590979214</v>
      </c>
      <c r="D36" s="61">
        <v>32.472865675646034</v>
      </c>
      <c r="E36" s="61">
        <v>31.663019489366999</v>
      </c>
    </row>
    <row r="37" spans="1:5" ht="16.5" customHeight="1" thickBot="1" x14ac:dyDescent="0.35">
      <c r="A37" s="203" t="s">
        <v>165</v>
      </c>
      <c r="B37" s="42" t="s">
        <v>152</v>
      </c>
      <c r="C37" s="61">
        <v>35.267485761852072</v>
      </c>
      <c r="D37" s="61">
        <v>29.385143719641878</v>
      </c>
      <c r="E37" s="61">
        <v>31.47326052449052</v>
      </c>
    </row>
    <row r="38" spans="1:5" ht="16.2" thickBot="1" x14ac:dyDescent="0.35">
      <c r="A38" s="204"/>
      <c r="B38" s="42" t="s">
        <v>153</v>
      </c>
      <c r="C38" s="61">
        <v>60.806883498172105</v>
      </c>
      <c r="D38" s="61">
        <v>67.13620926692596</v>
      </c>
      <c r="E38" s="61">
        <v>64.889421948837665</v>
      </c>
    </row>
    <row r="39" spans="1:5" ht="16.2" thickBot="1" x14ac:dyDescent="0.35">
      <c r="A39" s="205"/>
      <c r="B39" s="42" t="s">
        <v>154</v>
      </c>
      <c r="C39" s="61">
        <v>3.9256307399755275</v>
      </c>
      <c r="D39" s="61">
        <v>3.478647013432326</v>
      </c>
      <c r="E39" s="61">
        <v>3.6373175266719926</v>
      </c>
    </row>
    <row r="40" spans="1:5" ht="16.5" customHeight="1" thickBot="1" x14ac:dyDescent="0.35">
      <c r="A40" s="203" t="s">
        <v>166</v>
      </c>
      <c r="B40" s="42" t="s">
        <v>152</v>
      </c>
      <c r="C40" s="61">
        <v>35.555085611712357</v>
      </c>
      <c r="D40" s="61">
        <v>27.394618450368014</v>
      </c>
      <c r="E40" s="61">
        <v>30.291425282195206</v>
      </c>
    </row>
    <row r="41" spans="1:5" ht="16.2" thickBot="1" x14ac:dyDescent="0.35">
      <c r="A41" s="204"/>
      <c r="B41" s="42" t="s">
        <v>153</v>
      </c>
      <c r="C41" s="61">
        <v>62.541715759152261</v>
      </c>
      <c r="D41" s="61">
        <v>68.363301305044885</v>
      </c>
      <c r="E41" s="61">
        <v>66.296751872520971</v>
      </c>
    </row>
    <row r="42" spans="1:5" ht="16.2" thickBot="1" x14ac:dyDescent="0.35">
      <c r="A42" s="205"/>
      <c r="B42" s="42" t="s">
        <v>154</v>
      </c>
      <c r="C42" s="61">
        <v>1.9031986291350198</v>
      </c>
      <c r="D42" s="61">
        <v>4.2420802445871733</v>
      </c>
      <c r="E42" s="61">
        <v>3.4118228452840396</v>
      </c>
    </row>
    <row r="43" spans="1:5" ht="16.2" thickBot="1" x14ac:dyDescent="0.35">
      <c r="A43" s="203" t="s">
        <v>167</v>
      </c>
      <c r="B43" s="42" t="s">
        <v>152</v>
      </c>
      <c r="C43" s="61">
        <v>47.523181862197639</v>
      </c>
      <c r="D43" s="61">
        <v>35.4001510175028</v>
      </c>
      <c r="E43" s="61">
        <v>39.703590744546446</v>
      </c>
    </row>
    <row r="44" spans="1:5" ht="16.2" thickBot="1" x14ac:dyDescent="0.35">
      <c r="A44" s="204"/>
      <c r="B44" s="42" t="s">
        <v>153</v>
      </c>
      <c r="C44" s="61">
        <v>50.485398052419242</v>
      </c>
      <c r="D44" s="61">
        <v>62.011919971076743</v>
      </c>
      <c r="E44" s="61">
        <v>57.920229289526539</v>
      </c>
    </row>
    <row r="45" spans="1:5" ht="16.2" thickBot="1" x14ac:dyDescent="0.35">
      <c r="A45" s="205"/>
      <c r="B45" s="42" t="s">
        <v>154</v>
      </c>
      <c r="C45" s="61">
        <v>1.9914200853825714</v>
      </c>
      <c r="D45" s="61">
        <v>2.5879290114205271</v>
      </c>
      <c r="E45" s="61">
        <v>2.3761799659274221</v>
      </c>
    </row>
    <row r="46" spans="1:5" ht="16.2" thickBot="1" x14ac:dyDescent="0.35">
      <c r="A46" s="203" t="s">
        <v>168</v>
      </c>
      <c r="B46" s="42" t="s">
        <v>152</v>
      </c>
      <c r="C46" s="61">
        <v>26.114364262561867</v>
      </c>
      <c r="D46" s="61">
        <v>17.343554278489155</v>
      </c>
      <c r="E46" s="61">
        <v>20.457020919574688</v>
      </c>
    </row>
    <row r="47" spans="1:5" ht="16.2" thickBot="1" x14ac:dyDescent="0.35">
      <c r="A47" s="204"/>
      <c r="B47" s="42" t="s">
        <v>153</v>
      </c>
      <c r="C47" s="61">
        <v>68.775197024670774</v>
      </c>
      <c r="D47" s="61">
        <v>74.607863000229614</v>
      </c>
      <c r="E47" s="61">
        <v>72.537380231081244</v>
      </c>
    </row>
    <row r="48" spans="1:5" ht="16.2" thickBot="1" x14ac:dyDescent="0.35">
      <c r="A48" s="205"/>
      <c r="B48" s="42" t="s">
        <v>154</v>
      </c>
      <c r="C48" s="61">
        <v>5.1104387127671158</v>
      </c>
      <c r="D48" s="61">
        <v>8.0485827212813827</v>
      </c>
      <c r="E48" s="61">
        <v>7.0055988493441426</v>
      </c>
    </row>
    <row r="49" spans="1:2" ht="15.6" x14ac:dyDescent="0.3">
      <c r="A49" s="32"/>
    </row>
    <row r="50" spans="1:2" ht="15.6" x14ac:dyDescent="0.3">
      <c r="A50" s="19"/>
      <c r="B50" s="32" t="s">
        <v>309</v>
      </c>
    </row>
  </sheetData>
  <mergeCells count="16">
    <mergeCell ref="A3:B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46:A48"/>
    <mergeCell ref="A31:A33"/>
    <mergeCell ref="A34:A36"/>
    <mergeCell ref="A37:A39"/>
    <mergeCell ref="A40:A42"/>
    <mergeCell ref="A43:A4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E665B-1462-4D1D-8CA6-4C60F67E700F}">
  <dimension ref="A2:F18"/>
  <sheetViews>
    <sheetView workbookViewId="0">
      <selection activeCell="B16" sqref="B16"/>
    </sheetView>
  </sheetViews>
  <sheetFormatPr baseColWidth="10" defaultRowHeight="14.4" x14ac:dyDescent="0.3"/>
  <cols>
    <col min="1" max="1" width="56" customWidth="1"/>
    <col min="2" max="2" width="21.109375" customWidth="1"/>
    <col min="4" max="4" width="21.5546875" customWidth="1"/>
    <col min="5" max="5" width="18.6640625" bestFit="1" customWidth="1"/>
    <col min="6" max="6" width="18.5546875" customWidth="1"/>
  </cols>
  <sheetData>
    <row r="2" spans="1:6" ht="16.2" thickBot="1" x14ac:dyDescent="0.35">
      <c r="A2" s="43" t="s">
        <v>186</v>
      </c>
    </row>
    <row r="3" spans="1:6" ht="21" customHeight="1" thickBot="1" x14ac:dyDescent="0.35">
      <c r="A3" s="4"/>
      <c r="B3" s="13" t="s">
        <v>169</v>
      </c>
      <c r="C3" s="13" t="s">
        <v>170</v>
      </c>
      <c r="D3" s="13" t="s">
        <v>171</v>
      </c>
      <c r="E3" s="13" t="s">
        <v>172</v>
      </c>
      <c r="F3" s="44" t="s">
        <v>173</v>
      </c>
    </row>
    <row r="4" spans="1:6" ht="21" customHeight="1" thickBot="1" x14ac:dyDescent="0.35">
      <c r="A4" s="2" t="s">
        <v>174</v>
      </c>
      <c r="B4" s="58">
        <v>6.2597278557794276</v>
      </c>
      <c r="C4" s="58">
        <v>57.958594585951126</v>
      </c>
      <c r="D4" s="58">
        <v>33.806929718458406</v>
      </c>
      <c r="E4" s="58">
        <v>1.974747839811128</v>
      </c>
      <c r="F4" s="58">
        <f>+(B4+C4)-(D4+E4)</f>
        <v>28.436644883461014</v>
      </c>
    </row>
    <row r="5" spans="1:6" ht="21" customHeight="1" thickBot="1" x14ac:dyDescent="0.35">
      <c r="A5" s="2" t="s">
        <v>175</v>
      </c>
      <c r="B5" s="58">
        <v>2.7879810729535452</v>
      </c>
      <c r="C5" s="58">
        <v>37.692069178411607</v>
      </c>
      <c r="D5" s="58">
        <v>51.47304317982595</v>
      </c>
      <c r="E5" s="58">
        <v>8.0469065688093764</v>
      </c>
      <c r="F5" s="58">
        <f t="shared" ref="F5:F14" si="0">+(B5+C5)-(D5+E5)</f>
        <v>-19.039899497270177</v>
      </c>
    </row>
    <row r="6" spans="1:6" ht="21" customHeight="1" thickBot="1" x14ac:dyDescent="0.35">
      <c r="A6" s="2" t="s">
        <v>176</v>
      </c>
      <c r="B6" s="58">
        <v>6.2973319947388449</v>
      </c>
      <c r="C6" s="58">
        <v>54.083686186406254</v>
      </c>
      <c r="D6" s="58">
        <v>37.147078266683856</v>
      </c>
      <c r="E6" s="58">
        <v>2.4719035521713577</v>
      </c>
      <c r="F6" s="58">
        <f t="shared" si="0"/>
        <v>20.762036362289891</v>
      </c>
    </row>
    <row r="7" spans="1:6" ht="21" customHeight="1" thickBot="1" x14ac:dyDescent="0.35">
      <c r="A7" s="2" t="s">
        <v>177</v>
      </c>
      <c r="B7" s="58">
        <v>6.3503465831268775</v>
      </c>
      <c r="C7" s="58">
        <v>55.225701961408838</v>
      </c>
      <c r="D7" s="58">
        <v>36.152449027385849</v>
      </c>
      <c r="E7" s="58">
        <v>2.2715024280787115</v>
      </c>
      <c r="F7" s="58">
        <f t="shared" si="0"/>
        <v>23.152097089071155</v>
      </c>
    </row>
    <row r="8" spans="1:6" ht="21" customHeight="1" thickBot="1" x14ac:dyDescent="0.35">
      <c r="A8" s="2" t="s">
        <v>178</v>
      </c>
      <c r="B8" s="58">
        <v>5.1171054096874595</v>
      </c>
      <c r="C8" s="58">
        <v>50.078597883356267</v>
      </c>
      <c r="D8" s="58">
        <v>39.729051393912677</v>
      </c>
      <c r="E8" s="58">
        <v>5.0752453130438226</v>
      </c>
      <c r="F8" s="58">
        <f t="shared" si="0"/>
        <v>10.391406586087228</v>
      </c>
    </row>
    <row r="9" spans="1:6" ht="21" customHeight="1" thickBot="1" x14ac:dyDescent="0.35">
      <c r="A9" s="2" t="s">
        <v>179</v>
      </c>
      <c r="B9" s="58">
        <v>5.7283942572796533</v>
      </c>
      <c r="C9" s="58">
        <v>40.974518676852576</v>
      </c>
      <c r="D9" s="58">
        <v>46.973851425236077</v>
      </c>
      <c r="E9" s="58">
        <v>6.3232356406321522</v>
      </c>
      <c r="F9" s="58">
        <f t="shared" si="0"/>
        <v>-6.594174131735997</v>
      </c>
    </row>
    <row r="10" spans="1:6" ht="21" customHeight="1" thickBot="1" x14ac:dyDescent="0.35">
      <c r="A10" s="2" t="s">
        <v>180</v>
      </c>
      <c r="B10" s="58">
        <v>3.2880552424170908</v>
      </c>
      <c r="C10" s="58">
        <v>27.827136351016829</v>
      </c>
      <c r="D10" s="58">
        <v>45.676322849101922</v>
      </c>
      <c r="E10" s="58">
        <v>23.208485557464531</v>
      </c>
      <c r="F10" s="58">
        <f t="shared" si="0"/>
        <v>-37.769616813132529</v>
      </c>
    </row>
    <row r="11" spans="1:6" ht="21" customHeight="1" thickBot="1" x14ac:dyDescent="0.35">
      <c r="A11" s="2" t="s">
        <v>181</v>
      </c>
      <c r="B11" s="58">
        <v>4.0915262002888655</v>
      </c>
      <c r="C11" s="58">
        <v>44.513598814598353</v>
      </c>
      <c r="D11" s="58">
        <v>45.750456034316898</v>
      </c>
      <c r="E11" s="58">
        <v>5.6444189507964451</v>
      </c>
      <c r="F11" s="58">
        <f t="shared" si="0"/>
        <v>-2.7897499702261186</v>
      </c>
    </row>
    <row r="12" spans="1:6" ht="21" customHeight="1" thickBot="1" x14ac:dyDescent="0.35">
      <c r="A12" s="2" t="s">
        <v>182</v>
      </c>
      <c r="B12" s="58">
        <v>7.2853456437314517</v>
      </c>
      <c r="C12" s="58">
        <v>61.017182812984693</v>
      </c>
      <c r="D12" s="58">
        <v>30.119648236846281</v>
      </c>
      <c r="E12" s="58">
        <v>1.5778233064377614</v>
      </c>
      <c r="F12" s="58">
        <f t="shared" si="0"/>
        <v>36.605056913432108</v>
      </c>
    </row>
    <row r="13" spans="1:6" ht="21" customHeight="1" thickBot="1" x14ac:dyDescent="0.35">
      <c r="A13" s="2" t="s">
        <v>183</v>
      </c>
      <c r="B13" s="58">
        <v>3.6122768298548844</v>
      </c>
      <c r="C13" s="58">
        <v>42.840535127931759</v>
      </c>
      <c r="D13" s="58">
        <v>47.765690884716896</v>
      </c>
      <c r="E13" s="58">
        <v>5.7814971574968164</v>
      </c>
      <c r="F13" s="58">
        <f t="shared" si="0"/>
        <v>-7.0943760844270685</v>
      </c>
    </row>
    <row r="14" spans="1:6" ht="21" customHeight="1" thickBot="1" x14ac:dyDescent="0.35">
      <c r="A14" s="2" t="s">
        <v>184</v>
      </c>
      <c r="B14" s="58">
        <v>5.3904757662953129</v>
      </c>
      <c r="C14" s="58">
        <v>47.752043928780729</v>
      </c>
      <c r="D14" s="58">
        <v>41.466864726810222</v>
      </c>
      <c r="E14" s="58">
        <v>5.3906155781141409</v>
      </c>
      <c r="F14" s="58">
        <f t="shared" si="0"/>
        <v>6.2850393901516739</v>
      </c>
    </row>
    <row r="15" spans="1:6" ht="15.6" x14ac:dyDescent="0.3">
      <c r="A15" s="32"/>
    </row>
    <row r="16" spans="1:6" ht="15.6" x14ac:dyDescent="0.3">
      <c r="B16" s="32" t="s">
        <v>309</v>
      </c>
    </row>
    <row r="18" spans="1:1" x14ac:dyDescent="0.3">
      <c r="A18" s="23" t="s">
        <v>185</v>
      </c>
    </row>
  </sheetData>
  <hyperlinks>
    <hyperlink ref="A18" location="_ftnref1" display="_ftnref1" xr:uid="{4C3BD373-E0C4-4A2A-8372-B72FD7A37E03}"/>
    <hyperlink ref="F3" location="_ftn1" display="_ftn1" xr:uid="{CB667C7A-055D-43A0-904E-D7B2E3FF2AB7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1141A-8D18-44D0-BBFA-1213FFA95F5B}">
  <dimension ref="A1:I26"/>
  <sheetViews>
    <sheetView workbookViewId="0">
      <selection activeCell="D26" sqref="D26"/>
    </sheetView>
  </sheetViews>
  <sheetFormatPr baseColWidth="10" defaultRowHeight="14.4" x14ac:dyDescent="0.3"/>
  <cols>
    <col min="1" max="1" width="22.5546875" customWidth="1"/>
    <col min="2" max="2" width="14.33203125" customWidth="1"/>
    <col min="3" max="3" width="13" customWidth="1"/>
    <col min="4" max="4" width="32.109375" customWidth="1"/>
    <col min="5" max="5" width="16.44140625" bestFit="1" customWidth="1"/>
    <col min="6" max="6" width="10.88671875" bestFit="1" customWidth="1"/>
    <col min="7" max="7" width="7.21875" bestFit="1" customWidth="1"/>
    <col min="8" max="8" width="17.44140625" bestFit="1" customWidth="1"/>
    <col min="9" max="9" width="25" customWidth="1"/>
  </cols>
  <sheetData>
    <row r="1" spans="1:9" ht="39" customHeight="1" thickBot="1" x14ac:dyDescent="0.35">
      <c r="A1" s="208" t="s">
        <v>193</v>
      </c>
      <c r="B1" s="208"/>
      <c r="C1" s="208"/>
      <c r="D1" s="208"/>
      <c r="E1" s="208"/>
      <c r="F1" s="208"/>
      <c r="G1" s="208"/>
      <c r="H1" s="208"/>
      <c r="I1" s="208"/>
    </row>
    <row r="2" spans="1:9" ht="42" customHeight="1" thickBot="1" x14ac:dyDescent="0.35">
      <c r="A2" s="258" t="s">
        <v>232</v>
      </c>
      <c r="B2" s="258" t="s">
        <v>187</v>
      </c>
      <c r="C2" s="258"/>
      <c r="D2" s="258"/>
      <c r="E2" s="258"/>
      <c r="F2" s="259" t="s">
        <v>188</v>
      </c>
      <c r="G2" s="259"/>
      <c r="H2" s="259"/>
      <c r="I2" s="259"/>
    </row>
    <row r="3" spans="1:9" ht="15" thickBot="1" x14ac:dyDescent="0.35">
      <c r="A3" s="258"/>
      <c r="B3" s="260" t="s">
        <v>189</v>
      </c>
      <c r="C3" s="260" t="s">
        <v>170</v>
      </c>
      <c r="D3" s="260" t="s">
        <v>171</v>
      </c>
      <c r="E3" s="260" t="s">
        <v>172</v>
      </c>
      <c r="F3" s="260" t="s">
        <v>189</v>
      </c>
      <c r="G3" s="260" t="s">
        <v>170</v>
      </c>
      <c r="H3" s="260" t="s">
        <v>171</v>
      </c>
      <c r="I3" s="260" t="s">
        <v>172</v>
      </c>
    </row>
    <row r="4" spans="1:9" ht="16.2" thickBot="1" x14ac:dyDescent="0.35">
      <c r="A4" s="261" t="s">
        <v>0</v>
      </c>
      <c r="B4" s="261"/>
      <c r="C4" s="261"/>
      <c r="D4" s="261"/>
      <c r="E4" s="261"/>
      <c r="F4" s="261"/>
      <c r="G4" s="261"/>
      <c r="H4" s="261"/>
      <c r="I4" s="261"/>
    </row>
    <row r="5" spans="1:9" ht="16.2" thickBot="1" x14ac:dyDescent="0.35">
      <c r="A5" s="101" t="s">
        <v>1</v>
      </c>
      <c r="B5" s="262">
        <v>0.61553377323236236</v>
      </c>
      <c r="C5" s="262">
        <v>74.127457824313936</v>
      </c>
      <c r="D5" s="262">
        <v>24.318334358287782</v>
      </c>
      <c r="E5" s="262">
        <v>0.93867404416593736</v>
      </c>
      <c r="F5" s="262">
        <v>2.74863672175514</v>
      </c>
      <c r="G5" s="262">
        <v>53.369639854633753</v>
      </c>
      <c r="H5" s="262">
        <v>37.219088770343291</v>
      </c>
      <c r="I5" s="262">
        <v>6.6626346532678706</v>
      </c>
    </row>
    <row r="6" spans="1:9" ht="16.2" thickBot="1" x14ac:dyDescent="0.35">
      <c r="A6" s="101" t="s">
        <v>2</v>
      </c>
      <c r="B6" s="262">
        <v>1.5731432243304981</v>
      </c>
      <c r="C6" s="262">
        <v>68.715730226615463</v>
      </c>
      <c r="D6" s="262">
        <v>27.08807187862093</v>
      </c>
      <c r="E6" s="262">
        <v>2.6230546704332114</v>
      </c>
      <c r="F6" s="262">
        <v>0.23275254133008633</v>
      </c>
      <c r="G6" s="262">
        <v>57.87774146828847</v>
      </c>
      <c r="H6" s="262">
        <v>38.384487429305295</v>
      </c>
      <c r="I6" s="262">
        <v>3.5050185610765352</v>
      </c>
    </row>
    <row r="7" spans="1:9" ht="16.2" thickBot="1" x14ac:dyDescent="0.35">
      <c r="A7" s="101" t="s">
        <v>3</v>
      </c>
      <c r="B7" s="262">
        <v>17.390434322440466</v>
      </c>
      <c r="C7" s="262">
        <v>50.08908890304793</v>
      </c>
      <c r="D7" s="262">
        <v>30.50439267791814</v>
      </c>
      <c r="E7" s="262">
        <v>2.0160840965932794</v>
      </c>
      <c r="F7" s="262">
        <v>10.600356822859302</v>
      </c>
      <c r="G7" s="262">
        <v>44.518112497170129</v>
      </c>
      <c r="H7" s="262">
        <v>35.36690425751862</v>
      </c>
      <c r="I7" s="262">
        <v>9.5146264224517321</v>
      </c>
    </row>
    <row r="8" spans="1:9" ht="16.2" thickBot="1" x14ac:dyDescent="0.35">
      <c r="A8" s="101" t="s">
        <v>4</v>
      </c>
      <c r="B8" s="262">
        <v>5.2257337364932432</v>
      </c>
      <c r="C8" s="262">
        <v>57.607457415374029</v>
      </c>
      <c r="D8" s="262">
        <v>37.100838559185561</v>
      </c>
      <c r="E8" s="262">
        <v>6.5970288947361774E-2</v>
      </c>
      <c r="F8" s="262">
        <v>7.5517556517936635</v>
      </c>
      <c r="G8" s="262">
        <v>54.559292513611069</v>
      </c>
      <c r="H8" s="262">
        <v>36.893191636558342</v>
      </c>
      <c r="I8" s="262">
        <v>0.99576019803715698</v>
      </c>
    </row>
    <row r="9" spans="1:9" ht="16.2" thickBot="1" x14ac:dyDescent="0.35">
      <c r="A9" s="101" t="s">
        <v>5</v>
      </c>
      <c r="B9" s="262">
        <v>8.0078553417124958</v>
      </c>
      <c r="C9" s="262">
        <v>50.864392115817481</v>
      </c>
      <c r="D9" s="262">
        <v>37.885228066144109</v>
      </c>
      <c r="E9" s="262">
        <v>3.2425244763258885</v>
      </c>
      <c r="F9" s="262">
        <v>5.5971988957554597</v>
      </c>
      <c r="G9" s="262">
        <v>53.909101797008184</v>
      </c>
      <c r="H9" s="262">
        <v>35.419466208901454</v>
      </c>
      <c r="I9" s="262">
        <v>5.0742330983348696</v>
      </c>
    </row>
    <row r="10" spans="1:9" ht="16.2" thickBot="1" x14ac:dyDescent="0.35">
      <c r="A10" s="101" t="s">
        <v>6</v>
      </c>
      <c r="B10" s="262">
        <v>1.5791381315268143</v>
      </c>
      <c r="C10" s="262">
        <v>47.82815732036503</v>
      </c>
      <c r="D10" s="262">
        <v>50.430759084584245</v>
      </c>
      <c r="E10" s="262">
        <v>0.1619454635240182</v>
      </c>
      <c r="F10" s="262">
        <v>1.1465679253785432</v>
      </c>
      <c r="G10" s="262">
        <v>43.500712776268067</v>
      </c>
      <c r="H10" s="262">
        <v>53.501718149792488</v>
      </c>
      <c r="I10" s="262">
        <v>1.851001148561036</v>
      </c>
    </row>
    <row r="11" spans="1:9" ht="16.2" thickBot="1" x14ac:dyDescent="0.35">
      <c r="A11" s="101" t="s">
        <v>7</v>
      </c>
      <c r="B11" s="262">
        <v>3.6676137662048238</v>
      </c>
      <c r="C11" s="262">
        <v>58.165418847712672</v>
      </c>
      <c r="D11" s="262">
        <v>38.166967386082355</v>
      </c>
      <c r="E11" s="262">
        <v>0</v>
      </c>
      <c r="F11" s="262">
        <v>1.889598034341615</v>
      </c>
      <c r="G11" s="262">
        <v>61.64626706226224</v>
      </c>
      <c r="H11" s="262">
        <v>35.360343125232404</v>
      </c>
      <c r="I11" s="262">
        <v>1.103791778163641</v>
      </c>
    </row>
    <row r="12" spans="1:9" ht="16.2" thickBot="1" x14ac:dyDescent="0.35">
      <c r="A12" s="101" t="s">
        <v>8</v>
      </c>
      <c r="B12" s="262">
        <v>31.716811933389334</v>
      </c>
      <c r="C12" s="262">
        <v>41.867447068420148</v>
      </c>
      <c r="D12" s="262">
        <v>26.415740998190696</v>
      </c>
      <c r="E12" s="262">
        <v>0</v>
      </c>
      <c r="F12" s="262">
        <v>20.550597902706752</v>
      </c>
      <c r="G12" s="262">
        <v>35.699708017388623</v>
      </c>
      <c r="H12" s="262">
        <v>41.971143186390243</v>
      </c>
      <c r="I12" s="262">
        <v>1.7785508935146008</v>
      </c>
    </row>
    <row r="13" spans="1:9" ht="16.2" thickBot="1" x14ac:dyDescent="0.35">
      <c r="A13" s="255" t="s">
        <v>312</v>
      </c>
      <c r="B13" s="262">
        <v>1.601007995182296</v>
      </c>
      <c r="C13" s="262">
        <v>48.032209803346078</v>
      </c>
      <c r="D13" s="262">
        <v>50.366782201471629</v>
      </c>
      <c r="E13" s="262">
        <v>0</v>
      </c>
      <c r="F13" s="262">
        <v>0.80050399759114799</v>
      </c>
      <c r="G13" s="262">
        <v>40.90775473371199</v>
      </c>
      <c r="H13" s="262">
        <v>58.291741268696882</v>
      </c>
      <c r="I13" s="262">
        <v>0</v>
      </c>
    </row>
    <row r="14" spans="1:9" ht="16.2" thickBot="1" x14ac:dyDescent="0.35">
      <c r="A14" s="255" t="s">
        <v>313</v>
      </c>
      <c r="B14" s="262">
        <v>0.93163713257387559</v>
      </c>
      <c r="C14" s="262">
        <v>59.516613553415723</v>
      </c>
      <c r="D14" s="262">
        <v>38.830219249139027</v>
      </c>
      <c r="E14" s="262">
        <v>0.72153006487138438</v>
      </c>
      <c r="F14" s="262">
        <v>1.6596863721550381</v>
      </c>
      <c r="G14" s="262">
        <v>33.385523149784184</v>
      </c>
      <c r="H14" s="262">
        <v>60.308309322152375</v>
      </c>
      <c r="I14" s="262">
        <v>4.6464811559084094</v>
      </c>
    </row>
    <row r="15" spans="1:9" ht="16.2" thickBot="1" x14ac:dyDescent="0.35">
      <c r="A15" s="101" t="s">
        <v>9</v>
      </c>
      <c r="B15" s="262">
        <v>4.1179718185809548</v>
      </c>
      <c r="C15" s="262">
        <v>55.821248200880966</v>
      </c>
      <c r="D15" s="262">
        <v>35.038798964567228</v>
      </c>
      <c r="E15" s="262">
        <v>5.0219810159709075</v>
      </c>
      <c r="F15" s="262">
        <v>4.1007523681104923</v>
      </c>
      <c r="G15" s="262">
        <v>39.887442416323069</v>
      </c>
      <c r="H15" s="262">
        <v>47.883591440238831</v>
      </c>
      <c r="I15" s="262">
        <v>8.128213775327735</v>
      </c>
    </row>
    <row r="16" spans="1:9" ht="16.2" thickBot="1" x14ac:dyDescent="0.35">
      <c r="A16" s="261" t="s">
        <v>10</v>
      </c>
      <c r="B16" s="261"/>
      <c r="C16" s="261"/>
      <c r="D16" s="261"/>
      <c r="E16" s="261"/>
      <c r="F16" s="261"/>
      <c r="G16" s="261"/>
      <c r="H16" s="261"/>
      <c r="I16" s="261"/>
    </row>
    <row r="17" spans="1:9" ht="16.2" thickBot="1" x14ac:dyDescent="0.35">
      <c r="A17" s="253" t="s">
        <v>11</v>
      </c>
      <c r="B17" s="262">
        <v>8.3988813203191679</v>
      </c>
      <c r="C17" s="262">
        <v>58.375030461127217</v>
      </c>
      <c r="D17" s="262">
        <v>30.635004988452113</v>
      </c>
      <c r="E17" s="262">
        <v>2.5910832301011615</v>
      </c>
      <c r="F17" s="262">
        <v>7.2372089816308858</v>
      </c>
      <c r="G17" s="262">
        <v>43.163192243446161</v>
      </c>
      <c r="H17" s="262">
        <v>42.738980783529456</v>
      </c>
      <c r="I17" s="262">
        <v>6.8606179913930783</v>
      </c>
    </row>
    <row r="18" spans="1:9" ht="16.2" thickBot="1" x14ac:dyDescent="0.35">
      <c r="A18" s="256" t="s">
        <v>78</v>
      </c>
      <c r="B18" s="262">
        <v>4.1179718185809548</v>
      </c>
      <c r="C18" s="262">
        <v>55.821248200880966</v>
      </c>
      <c r="D18" s="262">
        <v>35.038798964567228</v>
      </c>
      <c r="E18" s="262">
        <v>5.0219810159709075</v>
      </c>
      <c r="F18" s="262">
        <v>4.1007523681104923</v>
      </c>
      <c r="G18" s="262">
        <v>39.887442416323069</v>
      </c>
      <c r="H18" s="262">
        <v>47.883591440238831</v>
      </c>
      <c r="I18" s="262">
        <v>8.128213775327735</v>
      </c>
    </row>
    <row r="19" spans="1:9" ht="16.2" thickBot="1" x14ac:dyDescent="0.35">
      <c r="A19" s="256" t="s">
        <v>79</v>
      </c>
      <c r="B19" s="262">
        <v>10.814143326460492</v>
      </c>
      <c r="C19" s="262">
        <v>59.815858225093578</v>
      </c>
      <c r="D19" s="262">
        <v>28.150412340776292</v>
      </c>
      <c r="E19" s="262">
        <v>1.2195861076695449</v>
      </c>
      <c r="F19" s="262">
        <v>9.0067779224063429</v>
      </c>
      <c r="G19" s="262">
        <v>45.011349532420134</v>
      </c>
      <c r="H19" s="262">
        <v>39.836424060362788</v>
      </c>
      <c r="I19" s="262">
        <v>6.1454484848106627</v>
      </c>
    </row>
    <row r="20" spans="1:9" ht="16.2" thickBot="1" x14ac:dyDescent="0.35">
      <c r="A20" s="253" t="s">
        <v>12</v>
      </c>
      <c r="B20" s="262">
        <v>5.0824645100320476</v>
      </c>
      <c r="C20" s="262">
        <v>57.729412949464233</v>
      </c>
      <c r="D20" s="262">
        <v>35.552569188466855</v>
      </c>
      <c r="E20" s="262">
        <v>1.6355533520367349</v>
      </c>
      <c r="F20" s="262">
        <v>3.950325996330073</v>
      </c>
      <c r="G20" s="262">
        <v>53.884427486419263</v>
      </c>
      <c r="H20" s="262">
        <v>38.072564562825541</v>
      </c>
      <c r="I20" s="262">
        <v>4.0926819544249113</v>
      </c>
    </row>
    <row r="21" spans="1:9" ht="16.2" thickBot="1" x14ac:dyDescent="0.35">
      <c r="A21" s="261" t="s">
        <v>190</v>
      </c>
      <c r="B21" s="261"/>
      <c r="C21" s="261"/>
      <c r="D21" s="261"/>
      <c r="E21" s="261"/>
      <c r="F21" s="261"/>
      <c r="G21" s="261"/>
      <c r="H21" s="261"/>
      <c r="I21" s="261"/>
    </row>
    <row r="22" spans="1:9" ht="16.2" thickBot="1" x14ac:dyDescent="0.35">
      <c r="A22" s="101" t="s">
        <v>17</v>
      </c>
      <c r="B22" s="262">
        <v>6.2663076639228921</v>
      </c>
      <c r="C22" s="262">
        <v>58.640221347291522</v>
      </c>
      <c r="D22" s="262">
        <v>33.227570567587819</v>
      </c>
      <c r="E22" s="262">
        <v>1.8659004211981232</v>
      </c>
      <c r="F22" s="262">
        <v>5.0233195589073754</v>
      </c>
      <c r="G22" s="262">
        <v>50.61107902610302</v>
      </c>
      <c r="H22" s="262">
        <v>39.35330360912819</v>
      </c>
      <c r="I22" s="262">
        <v>5.0122978058618344</v>
      </c>
    </row>
    <row r="23" spans="1:9" ht="16.2" thickBot="1" x14ac:dyDescent="0.35">
      <c r="A23" s="101" t="s">
        <v>21</v>
      </c>
      <c r="B23" s="262">
        <v>6.1975699250373584</v>
      </c>
      <c r="C23" s="262">
        <v>51.519423701382571</v>
      </c>
      <c r="D23" s="262">
        <v>39.280002061832391</v>
      </c>
      <c r="E23" s="262">
        <v>3.0030043117476972</v>
      </c>
      <c r="F23" s="262">
        <v>6.0030787223259514</v>
      </c>
      <c r="G23" s="262">
        <v>45.048371276329277</v>
      </c>
      <c r="H23" s="262">
        <v>43.278654098723834</v>
      </c>
      <c r="I23" s="262">
        <v>5.6698959026208966</v>
      </c>
    </row>
    <row r="24" spans="1:9" ht="16.2" thickBot="1" x14ac:dyDescent="0.35">
      <c r="A24" s="21" t="s">
        <v>14</v>
      </c>
      <c r="B24" s="263">
        <v>6.2597278557794276</v>
      </c>
      <c r="C24" s="263">
        <v>57.958594585951126</v>
      </c>
      <c r="D24" s="263">
        <v>33.806929718458406</v>
      </c>
      <c r="E24" s="263">
        <v>1.974747839811128</v>
      </c>
      <c r="F24" s="263">
        <v>5.1171054096874595</v>
      </c>
      <c r="G24" s="263">
        <v>50.078597883356267</v>
      </c>
      <c r="H24" s="263">
        <v>39.729051393912677</v>
      </c>
      <c r="I24" s="263">
        <v>5.0752453130438226</v>
      </c>
    </row>
    <row r="25" spans="1:9" ht="15.6" x14ac:dyDescent="0.3">
      <c r="A25" s="32"/>
    </row>
    <row r="26" spans="1:9" ht="15.6" x14ac:dyDescent="0.3">
      <c r="D26" s="32" t="s">
        <v>309</v>
      </c>
    </row>
  </sheetData>
  <mergeCells count="7">
    <mergeCell ref="A1:I1"/>
    <mergeCell ref="B2:E2"/>
    <mergeCell ref="F2:I2"/>
    <mergeCell ref="A2:A3"/>
    <mergeCell ref="A16:I16"/>
    <mergeCell ref="A21:I21"/>
    <mergeCell ref="A4:I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B429D-E36B-4EF2-8F29-B649A09B909B}">
  <dimension ref="A2:I27"/>
  <sheetViews>
    <sheetView workbookViewId="0">
      <selection activeCell="A19" sqref="A19:A20"/>
    </sheetView>
  </sheetViews>
  <sheetFormatPr baseColWidth="10" defaultRowHeight="14.4" x14ac:dyDescent="0.3"/>
  <cols>
    <col min="1" max="1" width="26.88671875" customWidth="1"/>
    <col min="2" max="2" width="10.88671875" bestFit="1" customWidth="1"/>
    <col min="3" max="3" width="7.21875" bestFit="1" customWidth="1"/>
    <col min="4" max="4" width="39.5546875" bestFit="1" customWidth="1"/>
    <col min="5" max="5" width="16.44140625" bestFit="1" customWidth="1"/>
    <col min="6" max="6" width="10.88671875" bestFit="1" customWidth="1"/>
    <col min="7" max="7" width="7.21875" bestFit="1" customWidth="1"/>
    <col min="8" max="8" width="17.44140625" bestFit="1" customWidth="1"/>
    <col min="9" max="9" width="16.44140625" bestFit="1" customWidth="1"/>
  </cols>
  <sheetData>
    <row r="2" spans="1:9" ht="56.25" customHeight="1" thickBot="1" x14ac:dyDescent="0.35">
      <c r="A2" s="208" t="s">
        <v>194</v>
      </c>
      <c r="B2" s="208"/>
      <c r="C2" s="208"/>
      <c r="D2" s="208"/>
      <c r="E2" s="208"/>
      <c r="F2" s="208"/>
      <c r="G2" s="208"/>
      <c r="H2" s="208"/>
      <c r="I2" s="208"/>
    </row>
    <row r="3" spans="1:9" ht="15.75" customHeight="1" thickBot="1" x14ac:dyDescent="0.35">
      <c r="A3" s="258" t="s">
        <v>232</v>
      </c>
      <c r="B3" s="258" t="s">
        <v>191</v>
      </c>
      <c r="C3" s="258"/>
      <c r="D3" s="258"/>
      <c r="E3" s="258"/>
      <c r="F3" s="259" t="s">
        <v>192</v>
      </c>
      <c r="G3" s="259"/>
      <c r="H3" s="259"/>
      <c r="I3" s="259"/>
    </row>
    <row r="4" spans="1:9" ht="27.75" customHeight="1" thickBot="1" x14ac:dyDescent="0.35">
      <c r="A4" s="258"/>
      <c r="B4" s="260" t="s">
        <v>189</v>
      </c>
      <c r="C4" s="260" t="s">
        <v>170</v>
      </c>
      <c r="D4" s="260" t="s">
        <v>171</v>
      </c>
      <c r="E4" s="260" t="s">
        <v>172</v>
      </c>
      <c r="F4" s="260" t="s">
        <v>189</v>
      </c>
      <c r="G4" s="260" t="s">
        <v>170</v>
      </c>
      <c r="H4" s="260" t="s">
        <v>171</v>
      </c>
      <c r="I4" s="260" t="s">
        <v>172</v>
      </c>
    </row>
    <row r="5" spans="1:9" ht="16.2" thickBot="1" x14ac:dyDescent="0.35">
      <c r="A5" s="261" t="s">
        <v>0</v>
      </c>
      <c r="B5" s="261"/>
      <c r="C5" s="261"/>
      <c r="D5" s="261"/>
      <c r="E5" s="261"/>
      <c r="F5" s="261"/>
      <c r="G5" s="261"/>
      <c r="H5" s="261"/>
      <c r="I5" s="261"/>
    </row>
    <row r="6" spans="1:9" ht="16.2" thickBot="1" x14ac:dyDescent="0.35">
      <c r="A6" s="101" t="s">
        <v>1</v>
      </c>
      <c r="B6" s="262">
        <v>1.8775216767482961</v>
      </c>
      <c r="C6" s="262">
        <v>43.536953719537209</v>
      </c>
      <c r="D6" s="262">
        <v>43.825265713644285</v>
      </c>
      <c r="E6" s="262">
        <v>10.760258890070249</v>
      </c>
      <c r="F6" s="262">
        <v>0.95079208158082473</v>
      </c>
      <c r="G6" s="262">
        <v>20.24711202651477</v>
      </c>
      <c r="H6" s="262">
        <v>45.064563373616622</v>
      </c>
      <c r="I6" s="262">
        <v>33.737532518287836</v>
      </c>
    </row>
    <row r="7" spans="1:9" ht="16.2" thickBot="1" x14ac:dyDescent="0.35">
      <c r="A7" s="101" t="s">
        <v>2</v>
      </c>
      <c r="B7" s="262">
        <v>1.4874635021373512</v>
      </c>
      <c r="C7" s="262">
        <v>58.73033051733708</v>
      </c>
      <c r="D7" s="262">
        <v>36.962963918498509</v>
      </c>
      <c r="E7" s="262">
        <v>2.819242062027401</v>
      </c>
      <c r="F7" s="262">
        <v>1.8123207277527025</v>
      </c>
      <c r="G7" s="262">
        <v>43.561451305553042</v>
      </c>
      <c r="H7" s="262">
        <v>44.272154894414491</v>
      </c>
      <c r="I7" s="262">
        <v>10.354073072280073</v>
      </c>
    </row>
    <row r="8" spans="1:9" ht="16.2" thickBot="1" x14ac:dyDescent="0.35">
      <c r="A8" s="101" t="s">
        <v>3</v>
      </c>
      <c r="B8" s="262">
        <v>14.519273359528889</v>
      </c>
      <c r="C8" s="262">
        <v>37.799213225901688</v>
      </c>
      <c r="D8" s="262">
        <v>39.177432933050646</v>
      </c>
      <c r="E8" s="262">
        <v>8.5040804815185833</v>
      </c>
      <c r="F8" s="262">
        <v>11.816346206939253</v>
      </c>
      <c r="G8" s="262">
        <v>29.371652854935203</v>
      </c>
      <c r="H8" s="262">
        <v>27.168749166142479</v>
      </c>
      <c r="I8" s="262">
        <v>31.643251771982804</v>
      </c>
    </row>
    <row r="9" spans="1:9" ht="16.2" thickBot="1" x14ac:dyDescent="0.35">
      <c r="A9" s="101" t="s">
        <v>4</v>
      </c>
      <c r="B9" s="262">
        <v>2.6435498832999516</v>
      </c>
      <c r="C9" s="262">
        <v>32.59247102067318</v>
      </c>
      <c r="D9" s="262">
        <v>60.857382480573698</v>
      </c>
      <c r="E9" s="262">
        <v>3.9065966154534566</v>
      </c>
      <c r="F9" s="262">
        <v>1.867964305923175</v>
      </c>
      <c r="G9" s="262">
        <v>26.676898441564163</v>
      </c>
      <c r="H9" s="262">
        <v>59.955876690775945</v>
      </c>
      <c r="I9" s="262">
        <v>11.499260561736913</v>
      </c>
    </row>
    <row r="10" spans="1:9" ht="16.2" thickBot="1" x14ac:dyDescent="0.35">
      <c r="A10" s="101" t="s">
        <v>5</v>
      </c>
      <c r="B10" s="262">
        <v>8.8544870280759174</v>
      </c>
      <c r="C10" s="262">
        <v>43.803694833079177</v>
      </c>
      <c r="D10" s="262">
        <v>38.70349103656276</v>
      </c>
      <c r="E10" s="262">
        <v>8.6383271022821457</v>
      </c>
      <c r="F10" s="262">
        <v>1.937151634365901</v>
      </c>
      <c r="G10" s="262">
        <v>12.066062188112172</v>
      </c>
      <c r="H10" s="262">
        <v>41.900492396969767</v>
      </c>
      <c r="I10" s="262">
        <v>44.096293780552152</v>
      </c>
    </row>
    <row r="11" spans="1:9" ht="16.2" thickBot="1" x14ac:dyDescent="0.35">
      <c r="A11" s="101" t="s">
        <v>6</v>
      </c>
      <c r="B11" s="262">
        <v>0.45098651957311803</v>
      </c>
      <c r="C11" s="262">
        <v>30.33436533095913</v>
      </c>
      <c r="D11" s="262">
        <v>62.727539859918913</v>
      </c>
      <c r="E11" s="262">
        <v>6.4871082895489609</v>
      </c>
      <c r="F11" s="262">
        <v>0.42559146579364671</v>
      </c>
      <c r="G11" s="262">
        <v>20.003048435058673</v>
      </c>
      <c r="H11" s="262">
        <v>58.264028485954874</v>
      </c>
      <c r="I11" s="262">
        <v>21.307331613192908</v>
      </c>
    </row>
    <row r="12" spans="1:9" ht="16.2" thickBot="1" x14ac:dyDescent="0.35">
      <c r="A12" s="101" t="s">
        <v>7</v>
      </c>
      <c r="B12" s="262">
        <v>3.6063623973497516</v>
      </c>
      <c r="C12" s="262">
        <v>31.42452059244857</v>
      </c>
      <c r="D12" s="262">
        <v>62.159987955502714</v>
      </c>
      <c r="E12" s="262">
        <v>2.8091290546988659</v>
      </c>
      <c r="F12" s="262">
        <v>1.8999379695991241</v>
      </c>
      <c r="G12" s="262">
        <v>19.224513920246917</v>
      </c>
      <c r="H12" s="262">
        <v>63.914625446610827</v>
      </c>
      <c r="I12" s="262">
        <v>14.960922663543025</v>
      </c>
    </row>
    <row r="13" spans="1:9" ht="16.2" thickBot="1" x14ac:dyDescent="0.35">
      <c r="A13" s="101" t="s">
        <v>8</v>
      </c>
      <c r="B13" s="262">
        <v>20.329056975376634</v>
      </c>
      <c r="C13" s="262">
        <v>9.180054700233546</v>
      </c>
      <c r="D13" s="262">
        <v>35.053434800135378</v>
      </c>
      <c r="E13" s="262">
        <v>35.437453524254607</v>
      </c>
      <c r="F13" s="262">
        <v>19.099685443570351</v>
      </c>
      <c r="G13" s="262">
        <v>9.2217960036682403</v>
      </c>
      <c r="H13" s="262">
        <v>33.192207203176068</v>
      </c>
      <c r="I13" s="262">
        <v>38.48631134958552</v>
      </c>
    </row>
    <row r="14" spans="1:9" ht="16.2" thickBot="1" x14ac:dyDescent="0.35">
      <c r="A14" s="255" t="s">
        <v>312</v>
      </c>
      <c r="B14" s="262">
        <v>0.80050399759114799</v>
      </c>
      <c r="C14" s="262">
        <v>24.691925338182902</v>
      </c>
      <c r="D14" s="262">
        <v>74.50757066422598</v>
      </c>
      <c r="E14" s="262">
        <v>0</v>
      </c>
      <c r="F14" s="262">
        <v>0.80050399759114799</v>
      </c>
      <c r="G14" s="262">
        <v>12.595086284910456</v>
      </c>
      <c r="H14" s="262">
        <v>79.304918035379387</v>
      </c>
      <c r="I14" s="262">
        <v>7.2994916821190099</v>
      </c>
    </row>
    <row r="15" spans="1:9" ht="16.2" thickBot="1" x14ac:dyDescent="0.35">
      <c r="A15" s="255" t="s">
        <v>313</v>
      </c>
      <c r="B15" s="262">
        <v>1.0848332884756515</v>
      </c>
      <c r="C15" s="262">
        <v>6.8115286348353967</v>
      </c>
      <c r="D15" s="262">
        <v>82.457108298019691</v>
      </c>
      <c r="E15" s="262">
        <v>9.6465297786692599</v>
      </c>
      <c r="F15" s="262">
        <v>0</v>
      </c>
      <c r="G15" s="262">
        <v>1.229811457705885</v>
      </c>
      <c r="H15" s="262">
        <v>31.998669272161202</v>
      </c>
      <c r="I15" s="262">
        <v>66.771519270132913</v>
      </c>
    </row>
    <row r="16" spans="1:9" ht="16.2" thickBot="1" x14ac:dyDescent="0.35">
      <c r="A16" s="101" t="s">
        <v>9</v>
      </c>
      <c r="B16" s="262">
        <v>6.4764011602198801</v>
      </c>
      <c r="C16" s="262">
        <v>46.819396926439282</v>
      </c>
      <c r="D16" s="262">
        <v>44.332636132083017</v>
      </c>
      <c r="E16" s="262">
        <v>2.3715657812579458</v>
      </c>
      <c r="F16" s="262">
        <v>1.036801204034097</v>
      </c>
      <c r="G16" s="262">
        <v>46.802364527577225</v>
      </c>
      <c r="H16" s="262">
        <v>48.637733192126419</v>
      </c>
      <c r="I16" s="262">
        <v>3.5231010762623542</v>
      </c>
    </row>
    <row r="17" spans="1:9" ht="16.2" thickBot="1" x14ac:dyDescent="0.35">
      <c r="A17" s="261" t="s">
        <v>10</v>
      </c>
      <c r="B17" s="261"/>
      <c r="C17" s="261"/>
      <c r="D17" s="261"/>
      <c r="E17" s="261"/>
      <c r="F17" s="261"/>
      <c r="G17" s="261"/>
      <c r="H17" s="261"/>
      <c r="I17" s="261"/>
    </row>
    <row r="18" spans="1:9" ht="16.2" thickBot="1" x14ac:dyDescent="0.35">
      <c r="A18" s="101" t="s">
        <v>11</v>
      </c>
      <c r="B18" s="262">
        <v>9.4650571653396689</v>
      </c>
      <c r="C18" s="262">
        <v>44.201807106848548</v>
      </c>
      <c r="D18" s="262">
        <v>41.790093502438481</v>
      </c>
      <c r="E18" s="262">
        <v>4.5430422253729086</v>
      </c>
      <c r="F18" s="262">
        <v>6.1500375098462134</v>
      </c>
      <c r="G18" s="262">
        <v>42.364565159872633</v>
      </c>
      <c r="H18" s="262">
        <v>42.354126679389502</v>
      </c>
      <c r="I18" s="262">
        <v>9.1312706508911088</v>
      </c>
    </row>
    <row r="19" spans="1:9" ht="16.2" thickBot="1" x14ac:dyDescent="0.35">
      <c r="A19" s="256" t="s">
        <v>78</v>
      </c>
      <c r="B19" s="262">
        <v>6.4764011602198801</v>
      </c>
      <c r="C19" s="262">
        <v>46.819396926439282</v>
      </c>
      <c r="D19" s="262">
        <v>44.332636132083017</v>
      </c>
      <c r="E19" s="262">
        <v>2.3715657812579458</v>
      </c>
      <c r="F19" s="262">
        <v>1.036801204034097</v>
      </c>
      <c r="G19" s="262">
        <v>46.802364527577225</v>
      </c>
      <c r="H19" s="262">
        <v>48.637733192126419</v>
      </c>
      <c r="I19" s="262">
        <v>3.5231010762623542</v>
      </c>
    </row>
    <row r="20" spans="1:9" ht="16.2" thickBot="1" x14ac:dyDescent="0.35">
      <c r="A20" s="256" t="s">
        <v>79</v>
      </c>
      <c r="B20" s="262">
        <v>11.151237939696394</v>
      </c>
      <c r="C20" s="262">
        <v>42.724979522347759</v>
      </c>
      <c r="D20" s="262">
        <v>40.355607066815338</v>
      </c>
      <c r="E20" s="262">
        <v>5.7681754711404745</v>
      </c>
      <c r="F20" s="262">
        <v>9.0348930231047486</v>
      </c>
      <c r="G20" s="262">
        <v>39.860786885806974</v>
      </c>
      <c r="H20" s="262">
        <v>38.808955713829036</v>
      </c>
      <c r="I20" s="262">
        <v>12.29536437725899</v>
      </c>
    </row>
    <row r="21" spans="1:9" ht="16.2" thickBot="1" x14ac:dyDescent="0.35">
      <c r="A21" s="101" t="s">
        <v>12</v>
      </c>
      <c r="B21" s="262">
        <v>3.6719563485486106</v>
      </c>
      <c r="C21" s="262">
        <v>39.198410306055017</v>
      </c>
      <c r="D21" s="262">
        <v>49.826684705735758</v>
      </c>
      <c r="E21" s="262">
        <v>7.302948639660209</v>
      </c>
      <c r="F21" s="262">
        <v>1.712989743155106</v>
      </c>
      <c r="G21" s="262">
        <v>19.826596716166328</v>
      </c>
      <c r="H21" s="262">
        <v>47.504662817606416</v>
      </c>
      <c r="I21" s="262">
        <v>30.955750723071951</v>
      </c>
    </row>
    <row r="22" spans="1:9" ht="16.2" thickBot="1" x14ac:dyDescent="0.35">
      <c r="A22" s="261" t="s">
        <v>190</v>
      </c>
      <c r="B22" s="261"/>
      <c r="C22" s="261"/>
      <c r="D22" s="261"/>
      <c r="E22" s="261"/>
      <c r="F22" s="261"/>
      <c r="G22" s="261"/>
      <c r="H22" s="261"/>
      <c r="I22" s="261"/>
    </row>
    <row r="23" spans="1:9" ht="16.2" thickBot="1" x14ac:dyDescent="0.35">
      <c r="A23" s="101" t="s">
        <v>17</v>
      </c>
      <c r="B23" s="262">
        <v>5.3692599822867724</v>
      </c>
      <c r="C23" s="262">
        <v>40.81922276050863</v>
      </c>
      <c r="D23" s="262">
        <v>47.279367250818844</v>
      </c>
      <c r="E23" s="262">
        <v>6.5321500063863658</v>
      </c>
      <c r="F23" s="262">
        <v>2.9078915002511434</v>
      </c>
      <c r="G23" s="262">
        <v>27.541808113900711</v>
      </c>
      <c r="H23" s="262">
        <v>45.586754671199877</v>
      </c>
      <c r="I23" s="262">
        <v>23.963545714648909</v>
      </c>
    </row>
    <row r="24" spans="1:9" ht="16.2" thickBot="1" x14ac:dyDescent="0.35">
      <c r="A24" s="101" t="s">
        <v>21</v>
      </c>
      <c r="B24" s="262">
        <v>9.121052964865763</v>
      </c>
      <c r="C24" s="262">
        <v>42.441563399464194</v>
      </c>
      <c r="D24" s="262">
        <v>44.087713849006583</v>
      </c>
      <c r="E24" s="262">
        <v>4.3496697866633998</v>
      </c>
      <c r="F24" s="262">
        <v>6.8793744786368878</v>
      </c>
      <c r="G24" s="262">
        <v>30.522566432681092</v>
      </c>
      <c r="H24" s="262">
        <v>46.52245277832737</v>
      </c>
      <c r="I24" s="262">
        <v>16.075606310354615</v>
      </c>
    </row>
    <row r="25" spans="1:9" ht="16.2" thickBot="1" x14ac:dyDescent="0.35">
      <c r="A25" s="21" t="s">
        <v>14</v>
      </c>
      <c r="B25" s="263">
        <v>5.7283942572796533</v>
      </c>
      <c r="C25" s="263">
        <v>40.974518676852576</v>
      </c>
      <c r="D25" s="263">
        <v>46.973851425236077</v>
      </c>
      <c r="E25" s="263">
        <v>6.3232356406321522</v>
      </c>
      <c r="F25" s="263">
        <v>3.2880552424170908</v>
      </c>
      <c r="G25" s="263">
        <v>27.827136351016829</v>
      </c>
      <c r="H25" s="263">
        <v>45.676322849101922</v>
      </c>
      <c r="I25" s="263">
        <v>23.208485557464531</v>
      </c>
    </row>
    <row r="27" spans="1:9" ht="15.6" x14ac:dyDescent="0.3">
      <c r="D27" s="32" t="s">
        <v>309</v>
      </c>
    </row>
  </sheetData>
  <mergeCells count="7">
    <mergeCell ref="B3:E3"/>
    <mergeCell ref="F3:I3"/>
    <mergeCell ref="A2:I2"/>
    <mergeCell ref="A3:A4"/>
    <mergeCell ref="A22:I22"/>
    <mergeCell ref="A17:I17"/>
    <mergeCell ref="A5:I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E221B-3943-47A7-9A06-DA3019C53B3F}">
  <dimension ref="A2:I28"/>
  <sheetViews>
    <sheetView workbookViewId="0">
      <selection activeCell="A15" sqref="A15:A16"/>
    </sheetView>
  </sheetViews>
  <sheetFormatPr baseColWidth="10" defaultRowHeight="14.4" x14ac:dyDescent="0.3"/>
  <cols>
    <col min="1" max="1" width="22.5546875" customWidth="1"/>
    <col min="2" max="2" width="39.5546875" bestFit="1" customWidth="1"/>
    <col min="3" max="3" width="7.21875" bestFit="1" customWidth="1"/>
    <col min="4" max="4" width="17.44140625" bestFit="1" customWidth="1"/>
    <col min="5" max="5" width="16.44140625" bestFit="1" customWidth="1"/>
    <col min="6" max="6" width="10.88671875" bestFit="1" customWidth="1"/>
    <col min="7" max="7" width="7.21875" bestFit="1" customWidth="1"/>
    <col min="8" max="8" width="17.44140625" bestFit="1" customWidth="1"/>
    <col min="9" max="9" width="16.44140625" bestFit="1" customWidth="1"/>
  </cols>
  <sheetData>
    <row r="2" spans="1:9" ht="15.6" x14ac:dyDescent="0.3">
      <c r="A2" s="43" t="s">
        <v>197</v>
      </c>
    </row>
    <row r="3" spans="1:9" ht="16.2" thickBot="1" x14ac:dyDescent="0.35">
      <c r="A3" s="43"/>
    </row>
    <row r="4" spans="1:9" ht="25.5" customHeight="1" thickBot="1" x14ac:dyDescent="0.35">
      <c r="A4" s="258" t="s">
        <v>232</v>
      </c>
      <c r="B4" s="258" t="s">
        <v>195</v>
      </c>
      <c r="C4" s="258"/>
      <c r="D4" s="258"/>
      <c r="E4" s="258"/>
      <c r="F4" s="259" t="s">
        <v>196</v>
      </c>
      <c r="G4" s="259"/>
      <c r="H4" s="259"/>
      <c r="I4" s="259"/>
    </row>
    <row r="5" spans="1:9" ht="15" thickBot="1" x14ac:dyDescent="0.35">
      <c r="A5" s="258"/>
      <c r="B5" s="260" t="s">
        <v>189</v>
      </c>
      <c r="C5" s="260" t="s">
        <v>170</v>
      </c>
      <c r="D5" s="260" t="s">
        <v>171</v>
      </c>
      <c r="E5" s="260" t="s">
        <v>172</v>
      </c>
      <c r="F5" s="260" t="s">
        <v>189</v>
      </c>
      <c r="G5" s="260" t="s">
        <v>170</v>
      </c>
      <c r="H5" s="260" t="s">
        <v>171</v>
      </c>
      <c r="I5" s="260" t="s">
        <v>172</v>
      </c>
    </row>
    <row r="6" spans="1:9" ht="16.2" thickBot="1" x14ac:dyDescent="0.35">
      <c r="A6" s="264" t="s">
        <v>0</v>
      </c>
      <c r="B6" s="264"/>
      <c r="C6" s="264"/>
      <c r="D6" s="264"/>
      <c r="E6" s="264"/>
      <c r="F6" s="264"/>
      <c r="G6" s="264"/>
      <c r="H6" s="264"/>
      <c r="I6" s="264"/>
    </row>
    <row r="7" spans="1:9" ht="16.2" thickBot="1" x14ac:dyDescent="0.35">
      <c r="A7" s="101" t="s">
        <v>1</v>
      </c>
      <c r="B7" s="262">
        <v>0.63823228323892534</v>
      </c>
      <c r="C7" s="262">
        <v>49.686361823532224</v>
      </c>
      <c r="D7" s="262">
        <v>40.598960001872172</v>
      </c>
      <c r="E7" s="262">
        <v>9.0764458913566717</v>
      </c>
      <c r="F7" s="262">
        <v>0.47615314416649696</v>
      </c>
      <c r="G7" s="262">
        <v>46.765418874930049</v>
      </c>
      <c r="H7" s="262">
        <v>42.53423873385573</v>
      </c>
      <c r="I7" s="262">
        <v>10.224189247047775</v>
      </c>
    </row>
    <row r="8" spans="1:9" ht="16.2" thickBot="1" x14ac:dyDescent="0.35">
      <c r="A8" s="101" t="s">
        <v>2</v>
      </c>
      <c r="B8" s="262">
        <v>0.47410273951436072</v>
      </c>
      <c r="C8" s="262">
        <v>53.168033599542554</v>
      </c>
      <c r="D8" s="262">
        <v>43.746186844619444</v>
      </c>
      <c r="E8" s="262">
        <v>2.6116768163240476</v>
      </c>
      <c r="F8" s="262">
        <v>2.8819940302212941</v>
      </c>
      <c r="G8" s="262">
        <v>58.966498645881749</v>
      </c>
      <c r="H8" s="262">
        <v>36.050625495593614</v>
      </c>
      <c r="I8" s="262">
        <v>2.1008818283037427</v>
      </c>
    </row>
    <row r="9" spans="1:9" ht="16.2" thickBot="1" x14ac:dyDescent="0.35">
      <c r="A9" s="101" t="s">
        <v>3</v>
      </c>
      <c r="B9" s="262">
        <v>12.033954403234635</v>
      </c>
      <c r="C9" s="262">
        <v>49.754800969368702</v>
      </c>
      <c r="D9" s="262">
        <v>33.731880698856841</v>
      </c>
      <c r="E9" s="262">
        <v>4.4793639285396294</v>
      </c>
      <c r="F9" s="262">
        <v>10.784536457275138</v>
      </c>
      <c r="G9" s="262">
        <v>55.806963764594876</v>
      </c>
      <c r="H9" s="262">
        <v>27.723172529891855</v>
      </c>
      <c r="I9" s="262">
        <v>5.6853272482380781</v>
      </c>
    </row>
    <row r="10" spans="1:9" ht="16.2" thickBot="1" x14ac:dyDescent="0.35">
      <c r="A10" s="101" t="s">
        <v>4</v>
      </c>
      <c r="B10" s="262">
        <v>3.3018861591845661</v>
      </c>
      <c r="C10" s="262">
        <v>46.661647269287329</v>
      </c>
      <c r="D10" s="262">
        <v>48.749641761521481</v>
      </c>
      <c r="E10" s="262">
        <v>1.286824810006904</v>
      </c>
      <c r="F10" s="262">
        <v>4.1870235885290636</v>
      </c>
      <c r="G10" s="262">
        <v>45.628559920460781</v>
      </c>
      <c r="H10" s="262">
        <v>46.00689731922143</v>
      </c>
      <c r="I10" s="262">
        <v>4.1775191717890117</v>
      </c>
    </row>
    <row r="11" spans="1:9" ht="16.2" thickBot="1" x14ac:dyDescent="0.35">
      <c r="A11" s="101" t="s">
        <v>5</v>
      </c>
      <c r="B11" s="262">
        <v>4.2607268387660202</v>
      </c>
      <c r="C11" s="262">
        <v>34.605002352090558</v>
      </c>
      <c r="D11" s="262">
        <v>48.00920209944276</v>
      </c>
      <c r="E11" s="262">
        <v>13.125068709700601</v>
      </c>
      <c r="F11" s="262">
        <v>7.5567187012417829</v>
      </c>
      <c r="G11" s="262">
        <v>43.533752810752517</v>
      </c>
      <c r="H11" s="262">
        <v>40.003339056731782</v>
      </c>
      <c r="I11" s="262">
        <v>8.9061894312738872</v>
      </c>
    </row>
    <row r="12" spans="1:9" ht="16.2" thickBot="1" x14ac:dyDescent="0.35">
      <c r="A12" s="101" t="s">
        <v>6</v>
      </c>
      <c r="B12" s="262">
        <v>5.9614623729710957E-2</v>
      </c>
      <c r="C12" s="262">
        <v>33.086507257312682</v>
      </c>
      <c r="D12" s="262">
        <v>63.43966486507825</v>
      </c>
      <c r="E12" s="262">
        <v>3.4142132538795145</v>
      </c>
      <c r="F12" s="262">
        <v>0.16761015414875211</v>
      </c>
      <c r="G12" s="262">
        <v>27.844149993120894</v>
      </c>
      <c r="H12" s="262">
        <v>69.704138794709763</v>
      </c>
      <c r="I12" s="262">
        <v>2.2841010580207461</v>
      </c>
    </row>
    <row r="13" spans="1:9" ht="16.2" thickBot="1" x14ac:dyDescent="0.35">
      <c r="A13" s="101" t="s">
        <v>7</v>
      </c>
      <c r="B13" s="262">
        <v>3.1525924149765601</v>
      </c>
      <c r="C13" s="262">
        <v>43.17676761256913</v>
      </c>
      <c r="D13" s="262">
        <v>53.029937994439699</v>
      </c>
      <c r="E13" s="262">
        <v>0.64070197801444451</v>
      </c>
      <c r="F13" s="262">
        <v>4.296262197582001</v>
      </c>
      <c r="G13" s="262">
        <v>59.744048550290948</v>
      </c>
      <c r="H13" s="262">
        <v>34.583133894439996</v>
      </c>
      <c r="I13" s="262">
        <v>1.3765553576869032</v>
      </c>
    </row>
    <row r="14" spans="1:9" ht="16.2" thickBot="1" x14ac:dyDescent="0.35">
      <c r="A14" s="101" t="s">
        <v>8</v>
      </c>
      <c r="B14" s="262">
        <v>21.52815734384405</v>
      </c>
      <c r="C14" s="262">
        <v>14.189839710681962</v>
      </c>
      <c r="D14" s="262">
        <v>38.348209718520216</v>
      </c>
      <c r="E14" s="262">
        <v>25.933793226953959</v>
      </c>
      <c r="F14" s="262">
        <v>19.762127441612204</v>
      </c>
      <c r="G14" s="262">
        <v>12.191214550765594</v>
      </c>
      <c r="H14" s="262">
        <v>44.994749267861671</v>
      </c>
      <c r="I14" s="262">
        <v>23.051908739760734</v>
      </c>
    </row>
    <row r="15" spans="1:9" ht="16.2" thickBot="1" x14ac:dyDescent="0.35">
      <c r="A15" s="255" t="s">
        <v>312</v>
      </c>
      <c r="B15" s="262">
        <v>0.80050399759114799</v>
      </c>
      <c r="C15" s="262">
        <v>23.09728746071384</v>
      </c>
      <c r="D15" s="262">
        <v>76.102208541695035</v>
      </c>
      <c r="E15" s="262">
        <v>0</v>
      </c>
      <c r="F15" s="262">
        <v>0.80050399759114799</v>
      </c>
      <c r="G15" s="262">
        <v>24.431551606826645</v>
      </c>
      <c r="H15" s="262">
        <v>73.166936400399919</v>
      </c>
      <c r="I15" s="262">
        <v>1.601007995182296</v>
      </c>
    </row>
    <row r="16" spans="1:9" ht="16.2" thickBot="1" x14ac:dyDescent="0.35">
      <c r="A16" s="255" t="s">
        <v>313</v>
      </c>
      <c r="B16" s="262">
        <v>0</v>
      </c>
      <c r="C16" s="262">
        <v>4.9948986488100378</v>
      </c>
      <c r="D16" s="262">
        <v>70.870627639540544</v>
      </c>
      <c r="E16" s="262">
        <v>24.134473711649417</v>
      </c>
      <c r="F16" s="262">
        <v>0.56513593456779487</v>
      </c>
      <c r="G16" s="262">
        <v>9.0353396623303546</v>
      </c>
      <c r="H16" s="262">
        <v>78.363968814860414</v>
      </c>
      <c r="I16" s="262">
        <v>12.035555588241415</v>
      </c>
    </row>
    <row r="17" spans="1:9" ht="16.2" thickBot="1" x14ac:dyDescent="0.35">
      <c r="A17" s="101" t="s">
        <v>9</v>
      </c>
      <c r="B17" s="262">
        <v>3.9200669622586912</v>
      </c>
      <c r="C17" s="262">
        <v>47.076369089860407</v>
      </c>
      <c r="D17" s="262">
        <v>46.519570457453305</v>
      </c>
      <c r="E17" s="262">
        <v>2.4839934904277086</v>
      </c>
      <c r="F17" s="262">
        <v>7.8355072186018617</v>
      </c>
      <c r="G17" s="262">
        <v>50.797353609098984</v>
      </c>
      <c r="H17" s="262">
        <v>39.365302920008304</v>
      </c>
      <c r="I17" s="262">
        <v>2.0018362522909618</v>
      </c>
    </row>
    <row r="18" spans="1:9" ht="16.2" thickBot="1" x14ac:dyDescent="0.35">
      <c r="A18" s="264" t="s">
        <v>10</v>
      </c>
      <c r="B18" s="264"/>
      <c r="C18" s="264"/>
      <c r="D18" s="264"/>
      <c r="E18" s="264"/>
      <c r="F18" s="264"/>
      <c r="G18" s="264"/>
      <c r="H18" s="264"/>
      <c r="I18" s="264"/>
    </row>
    <row r="19" spans="1:9" ht="16.2" thickBot="1" x14ac:dyDescent="0.35">
      <c r="A19" s="101" t="s">
        <v>11</v>
      </c>
      <c r="B19" s="262">
        <v>6.5041105308071474</v>
      </c>
      <c r="C19" s="262">
        <v>50.509710610564774</v>
      </c>
      <c r="D19" s="262">
        <v>39.995095781276049</v>
      </c>
      <c r="E19" s="262">
        <v>2.99108307735148</v>
      </c>
      <c r="F19" s="262">
        <v>8.8329171318080455</v>
      </c>
      <c r="G19" s="262">
        <v>53.688563022275318</v>
      </c>
      <c r="H19" s="262">
        <v>34.942749949041037</v>
      </c>
      <c r="I19" s="262">
        <v>2.5357698968750881</v>
      </c>
    </row>
    <row r="20" spans="1:9" ht="16.2" thickBot="1" x14ac:dyDescent="0.35">
      <c r="A20" s="101" t="s">
        <v>78</v>
      </c>
      <c r="B20" s="262">
        <v>3.9200669622586912</v>
      </c>
      <c r="C20" s="262">
        <v>47.076369089860407</v>
      </c>
      <c r="D20" s="262">
        <v>46.519570457453305</v>
      </c>
      <c r="E20" s="262">
        <v>2.4839934904277086</v>
      </c>
      <c r="F20" s="262">
        <v>7.8355072186018617</v>
      </c>
      <c r="G20" s="262">
        <v>50.797353609098984</v>
      </c>
      <c r="H20" s="262">
        <v>39.365302920008304</v>
      </c>
      <c r="I20" s="262">
        <v>2.0018362522909618</v>
      </c>
    </row>
    <row r="21" spans="1:9" ht="16.2" thickBot="1" x14ac:dyDescent="0.35">
      <c r="A21" s="101" t="s">
        <v>79</v>
      </c>
      <c r="B21" s="262">
        <v>7.9620115331046275</v>
      </c>
      <c r="C21" s="262">
        <v>52.446780134155411</v>
      </c>
      <c r="D21" s="262">
        <v>36.314028524656329</v>
      </c>
      <c r="E21" s="262">
        <v>3.2771798080834955</v>
      </c>
      <c r="F21" s="262">
        <v>9.3956494827109598</v>
      </c>
      <c r="G21" s="262">
        <v>55.319765047127547</v>
      </c>
      <c r="H21" s="262">
        <v>32.447573595374521</v>
      </c>
      <c r="I21" s="262">
        <v>2.8370118747867932</v>
      </c>
    </row>
    <row r="22" spans="1:9" ht="16.2" thickBot="1" x14ac:dyDescent="0.35">
      <c r="A22" s="101" t="s">
        <v>12</v>
      </c>
      <c r="B22" s="262">
        <v>2.7637827036553566</v>
      </c>
      <c r="C22" s="262">
        <v>41.213694085269076</v>
      </c>
      <c r="D22" s="262">
        <v>48.917865376279167</v>
      </c>
      <c r="E22" s="262">
        <v>7.104657834795991</v>
      </c>
      <c r="F22" s="262">
        <v>3.4959599652166364</v>
      </c>
      <c r="G22" s="262">
        <v>44.484935492684954</v>
      </c>
      <c r="H22" s="262">
        <v>45.057351018997402</v>
      </c>
      <c r="I22" s="262">
        <v>6.9617535231007031</v>
      </c>
    </row>
    <row r="23" spans="1:9" ht="16.2" thickBot="1" x14ac:dyDescent="0.35">
      <c r="A23" s="265" t="s">
        <v>190</v>
      </c>
      <c r="B23" s="265"/>
      <c r="C23" s="265"/>
      <c r="D23" s="265"/>
      <c r="E23" s="264"/>
      <c r="F23" s="264"/>
      <c r="G23" s="264"/>
      <c r="H23" s="264"/>
      <c r="I23" s="264"/>
    </row>
    <row r="24" spans="1:9" ht="16.2" thickBot="1" x14ac:dyDescent="0.35">
      <c r="A24" s="101" t="s">
        <v>17</v>
      </c>
      <c r="B24" s="262">
        <v>4.0311725514362555</v>
      </c>
      <c r="C24" s="262">
        <v>45.024996315616995</v>
      </c>
      <c r="D24" s="262">
        <v>45.384794258580541</v>
      </c>
      <c r="E24" s="262">
        <v>5.559036874366778</v>
      </c>
      <c r="F24" s="262">
        <v>5.3522569288507693</v>
      </c>
      <c r="G24" s="262">
        <v>47.833073755899505</v>
      </c>
      <c r="H24" s="262">
        <v>41.376920614873981</v>
      </c>
      <c r="I24" s="262">
        <v>5.4377487003763552</v>
      </c>
    </row>
    <row r="25" spans="1:9" ht="16.2" thickBot="1" x14ac:dyDescent="0.35">
      <c r="A25" s="101" t="s">
        <v>21</v>
      </c>
      <c r="B25" s="262">
        <v>4.6616732081690815</v>
      </c>
      <c r="C25" s="262">
        <v>39.682544510736754</v>
      </c>
      <c r="D25" s="262">
        <v>49.204778536694619</v>
      </c>
      <c r="E25" s="262">
        <v>6.4510037443995545</v>
      </c>
      <c r="F25" s="262">
        <v>5.7515203133596149</v>
      </c>
      <c r="G25" s="262">
        <v>46.986573831131317</v>
      </c>
      <c r="H25" s="262">
        <v>42.316546018194771</v>
      </c>
      <c r="I25" s="262">
        <v>4.9453598373142764</v>
      </c>
    </row>
    <row r="26" spans="1:9" ht="16.2" thickBot="1" x14ac:dyDescent="0.35">
      <c r="A26" s="21" t="s">
        <v>14</v>
      </c>
      <c r="B26" s="263">
        <v>4.0915262002888655</v>
      </c>
      <c r="C26" s="263">
        <v>44.513598814598353</v>
      </c>
      <c r="D26" s="263">
        <v>45.750456034316898</v>
      </c>
      <c r="E26" s="263">
        <v>5.6444189507964451</v>
      </c>
      <c r="F26" s="263">
        <v>5.3904757662953129</v>
      </c>
      <c r="G26" s="263">
        <v>47.752043928780729</v>
      </c>
      <c r="H26" s="263">
        <v>41.466864726810222</v>
      </c>
      <c r="I26" s="263">
        <v>5.3906155781141409</v>
      </c>
    </row>
    <row r="28" spans="1:9" ht="15.6" x14ac:dyDescent="0.3">
      <c r="B28" s="32" t="s">
        <v>309</v>
      </c>
    </row>
  </sheetData>
  <mergeCells count="4">
    <mergeCell ref="B4:E4"/>
    <mergeCell ref="F4:I4"/>
    <mergeCell ref="A23:D23"/>
    <mergeCell ref="A4:A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C10AA-6CEA-46FF-820C-384C46F8FB51}">
  <dimension ref="A2:G27"/>
  <sheetViews>
    <sheetView workbookViewId="0">
      <selection activeCell="A14" sqref="A14:A15"/>
    </sheetView>
  </sheetViews>
  <sheetFormatPr baseColWidth="10" defaultRowHeight="14.4" x14ac:dyDescent="0.3"/>
  <cols>
    <col min="1" max="1" width="29.33203125" customWidth="1"/>
    <col min="2" max="2" width="19.88671875" bestFit="1" customWidth="1"/>
    <col min="3" max="3" width="39.5546875" bestFit="1" customWidth="1"/>
    <col min="4" max="5" width="20.6640625" bestFit="1" customWidth="1"/>
    <col min="6" max="6" width="20.5546875" bestFit="1" customWidth="1"/>
    <col min="7" max="7" width="6.21875" bestFit="1" customWidth="1"/>
    <col min="10" max="10" width="21.88671875" customWidth="1"/>
  </cols>
  <sheetData>
    <row r="2" spans="1:7" ht="15.6" x14ac:dyDescent="0.3">
      <c r="A2" s="5" t="s">
        <v>199</v>
      </c>
    </row>
    <row r="3" spans="1:7" ht="15" thickBot="1" x14ac:dyDescent="0.35"/>
    <row r="4" spans="1:7" ht="31.8" thickBot="1" x14ac:dyDescent="0.35">
      <c r="A4" s="70" t="s">
        <v>232</v>
      </c>
      <c r="B4" s="266" t="s">
        <v>227</v>
      </c>
      <c r="C4" s="266" t="s">
        <v>228</v>
      </c>
      <c r="D4" s="266" t="s">
        <v>230</v>
      </c>
      <c r="E4" s="266" t="s">
        <v>231</v>
      </c>
      <c r="F4" s="266" t="s">
        <v>229</v>
      </c>
      <c r="G4" s="266" t="s">
        <v>42</v>
      </c>
    </row>
    <row r="5" spans="1:7" ht="16.2" thickBot="1" x14ac:dyDescent="0.35">
      <c r="A5" s="245" t="s">
        <v>198</v>
      </c>
      <c r="B5" s="245"/>
      <c r="C5" s="245"/>
      <c r="D5" s="245"/>
      <c r="E5" s="245"/>
      <c r="F5" s="245"/>
      <c r="G5" s="245"/>
    </row>
    <row r="6" spans="1:7" ht="16.2" thickBot="1" x14ac:dyDescent="0.35">
      <c r="A6" s="101" t="s">
        <v>1</v>
      </c>
      <c r="B6" s="267">
        <v>1.6741596840654471</v>
      </c>
      <c r="C6" s="267">
        <v>6.7069037608677897</v>
      </c>
      <c r="D6" s="267">
        <v>28.428825803742274</v>
      </c>
      <c r="E6" s="267">
        <v>41.982764408848809</v>
      </c>
      <c r="F6" s="267">
        <v>21.207346342475752</v>
      </c>
      <c r="G6" s="267">
        <v>100</v>
      </c>
    </row>
    <row r="7" spans="1:7" ht="16.2" thickBot="1" x14ac:dyDescent="0.35">
      <c r="A7" s="101" t="s">
        <v>2</v>
      </c>
      <c r="B7" s="267">
        <v>13.530485235040713</v>
      </c>
      <c r="C7" s="267">
        <v>4.5465785139747091E-2</v>
      </c>
      <c r="D7" s="267">
        <v>5.0269112138599779</v>
      </c>
      <c r="E7" s="267">
        <v>30.106975629373274</v>
      </c>
      <c r="F7" s="267">
        <v>51.290162136586645</v>
      </c>
      <c r="G7" s="267">
        <v>100</v>
      </c>
    </row>
    <row r="8" spans="1:7" ht="16.2" thickBot="1" x14ac:dyDescent="0.35">
      <c r="A8" s="101" t="s">
        <v>3</v>
      </c>
      <c r="B8" s="267">
        <v>16.670711370498783</v>
      </c>
      <c r="C8" s="267">
        <v>6.9100348758534036</v>
      </c>
      <c r="D8" s="267">
        <v>16.646644489076344</v>
      </c>
      <c r="E8" s="267">
        <v>33.083191639138818</v>
      </c>
      <c r="F8" s="267">
        <v>26.689417625432505</v>
      </c>
      <c r="G8" s="267">
        <v>100</v>
      </c>
    </row>
    <row r="9" spans="1:7" ht="16.2" thickBot="1" x14ac:dyDescent="0.35">
      <c r="A9" s="101" t="s">
        <v>4</v>
      </c>
      <c r="B9" s="267">
        <v>26.442796384744849</v>
      </c>
      <c r="C9" s="267">
        <v>14.905311741018416</v>
      </c>
      <c r="D9" s="267">
        <v>27.269167370886755</v>
      </c>
      <c r="E9" s="267">
        <v>25.598980080571653</v>
      </c>
      <c r="F9" s="267">
        <v>5.7837444227784802</v>
      </c>
      <c r="G9" s="267">
        <v>100</v>
      </c>
    </row>
    <row r="10" spans="1:7" ht="16.2" thickBot="1" x14ac:dyDescent="0.35">
      <c r="A10" s="101" t="s">
        <v>5</v>
      </c>
      <c r="B10" s="267">
        <v>13.023827185544109</v>
      </c>
      <c r="C10" s="267">
        <v>8.7033144875956481</v>
      </c>
      <c r="D10" s="267">
        <v>17.016709071798406</v>
      </c>
      <c r="E10" s="267">
        <v>33.406057906210819</v>
      </c>
      <c r="F10" s="267">
        <v>27.850091348851009</v>
      </c>
      <c r="G10" s="267">
        <v>100</v>
      </c>
    </row>
    <row r="11" spans="1:7" ht="16.2" thickBot="1" x14ac:dyDescent="0.35">
      <c r="A11" s="101" t="s">
        <v>6</v>
      </c>
      <c r="B11" s="267">
        <v>19.572589526932415</v>
      </c>
      <c r="C11" s="267">
        <v>28.564627403569219</v>
      </c>
      <c r="D11" s="267">
        <v>9.9647740959296964</v>
      </c>
      <c r="E11" s="267">
        <v>15.282920765950328</v>
      </c>
      <c r="F11" s="267">
        <v>26.61508820761853</v>
      </c>
      <c r="G11" s="267">
        <v>100</v>
      </c>
    </row>
    <row r="12" spans="1:7" ht="16.2" thickBot="1" x14ac:dyDescent="0.35">
      <c r="A12" s="101" t="s">
        <v>7</v>
      </c>
      <c r="B12" s="267">
        <v>3.0268289237349224</v>
      </c>
      <c r="C12" s="267">
        <v>0.43602476306618937</v>
      </c>
      <c r="D12" s="267">
        <v>12.121932599263694</v>
      </c>
      <c r="E12" s="267">
        <v>36.269431068179237</v>
      </c>
      <c r="F12" s="267">
        <v>48.145782645755794</v>
      </c>
      <c r="G12" s="267">
        <v>100</v>
      </c>
    </row>
    <row r="13" spans="1:7" ht="16.2" thickBot="1" x14ac:dyDescent="0.35">
      <c r="A13" s="101" t="s">
        <v>8</v>
      </c>
      <c r="B13" s="267">
        <v>2.418146652052545</v>
      </c>
      <c r="C13" s="267">
        <v>0</v>
      </c>
      <c r="D13" s="267">
        <v>0.85086106954877783</v>
      </c>
      <c r="E13" s="267">
        <v>5.2387536948152302</v>
      </c>
      <c r="F13" s="267">
        <v>91.492238583583458</v>
      </c>
      <c r="G13" s="267">
        <v>100</v>
      </c>
    </row>
    <row r="14" spans="1:7" ht="16.2" thickBot="1" x14ac:dyDescent="0.35">
      <c r="A14" s="255" t="s">
        <v>312</v>
      </c>
      <c r="B14" s="267">
        <v>0</v>
      </c>
      <c r="C14" s="267">
        <v>8.7998673591091752</v>
      </c>
      <c r="D14" s="267">
        <v>52.604674543268928</v>
      </c>
      <c r="E14" s="267">
        <v>6.2488944460317049</v>
      </c>
      <c r="F14" s="267">
        <v>32.346563651590202</v>
      </c>
      <c r="G14" s="267">
        <v>100</v>
      </c>
    </row>
    <row r="15" spans="1:7" ht="16.2" thickBot="1" x14ac:dyDescent="0.35">
      <c r="A15" s="255" t="s">
        <v>313</v>
      </c>
      <c r="B15" s="267">
        <v>0.31625627781614762</v>
      </c>
      <c r="C15" s="267">
        <v>0</v>
      </c>
      <c r="D15" s="267">
        <v>3.6662702328279164</v>
      </c>
      <c r="E15" s="267">
        <v>24.51303132684999</v>
      </c>
      <c r="F15" s="267">
        <v>71.50444216250591</v>
      </c>
      <c r="G15" s="267">
        <v>100</v>
      </c>
    </row>
    <row r="16" spans="1:7" ht="16.2" thickBot="1" x14ac:dyDescent="0.35">
      <c r="A16" s="101" t="s">
        <v>9</v>
      </c>
      <c r="B16" s="267">
        <v>10.607396113161228</v>
      </c>
      <c r="C16" s="267">
        <v>4.371855459842628</v>
      </c>
      <c r="D16" s="267">
        <v>4.2839482456439564</v>
      </c>
      <c r="E16" s="267">
        <v>21.956750800020831</v>
      </c>
      <c r="F16" s="267">
        <v>58.780049381331402</v>
      </c>
      <c r="G16" s="267">
        <v>100</v>
      </c>
    </row>
    <row r="17" spans="1:7" ht="16.2" thickBot="1" x14ac:dyDescent="0.35">
      <c r="A17" s="245" t="s">
        <v>10</v>
      </c>
      <c r="B17" s="245"/>
      <c r="C17" s="245"/>
      <c r="D17" s="245"/>
      <c r="E17" s="245"/>
      <c r="F17" s="245"/>
      <c r="G17" s="245"/>
    </row>
    <row r="18" spans="1:7" ht="16.2" thickBot="1" x14ac:dyDescent="0.35">
      <c r="A18" s="101" t="s">
        <v>11</v>
      </c>
      <c r="B18" s="262">
        <v>10.278805501699468</v>
      </c>
      <c r="C18" s="262">
        <v>6.7618458385492408</v>
      </c>
      <c r="D18" s="262">
        <v>13.019329146110961</v>
      </c>
      <c r="E18" s="262">
        <v>27.03946228970154</v>
      </c>
      <c r="F18" s="262">
        <v>42.900557223938108</v>
      </c>
      <c r="G18" s="262">
        <v>100</v>
      </c>
    </row>
    <row r="19" spans="1:7" ht="16.2" thickBot="1" x14ac:dyDescent="0.35">
      <c r="A19" s="268" t="s">
        <v>78</v>
      </c>
      <c r="B19" s="269">
        <v>10.607396113161228</v>
      </c>
      <c r="C19" s="269">
        <v>4.371855459842628</v>
      </c>
      <c r="D19" s="269">
        <v>4.2839482456439564</v>
      </c>
      <c r="E19" s="269">
        <v>21.956750800020831</v>
      </c>
      <c r="F19" s="269">
        <v>58.780049381331402</v>
      </c>
      <c r="G19" s="269">
        <v>100</v>
      </c>
    </row>
    <row r="20" spans="1:7" ht="16.2" thickBot="1" x14ac:dyDescent="0.35">
      <c r="A20" s="268" t="s">
        <v>79</v>
      </c>
      <c r="B20" s="269">
        <v>10.093416761499329</v>
      </c>
      <c r="C20" s="269">
        <v>8.1102632611529195</v>
      </c>
      <c r="D20" s="269">
        <v>17.9477756805457</v>
      </c>
      <c r="E20" s="269">
        <v>29.907095895181822</v>
      </c>
      <c r="F20" s="269">
        <v>33.94144840161983</v>
      </c>
      <c r="G20" s="269">
        <v>100</v>
      </c>
    </row>
    <row r="21" spans="1:7" ht="16.2" thickBot="1" x14ac:dyDescent="0.35">
      <c r="A21" s="101" t="s">
        <v>12</v>
      </c>
      <c r="B21" s="269">
        <v>16.374117459551069</v>
      </c>
      <c r="C21" s="269">
        <v>9.1372574699337026</v>
      </c>
      <c r="D21" s="269">
        <v>17.452870803687194</v>
      </c>
      <c r="E21" s="269">
        <v>30.778843404773259</v>
      </c>
      <c r="F21" s="269">
        <v>26.256910862054838</v>
      </c>
      <c r="G21" s="269">
        <v>100</v>
      </c>
    </row>
    <row r="22" spans="1:7" ht="16.2" thickBot="1" x14ac:dyDescent="0.35">
      <c r="A22" s="245" t="s">
        <v>100</v>
      </c>
      <c r="B22" s="245"/>
      <c r="C22" s="245"/>
      <c r="D22" s="245"/>
      <c r="E22" s="245"/>
      <c r="F22" s="245"/>
      <c r="G22" s="245"/>
    </row>
    <row r="23" spans="1:7" ht="16.2" thickBot="1" x14ac:dyDescent="0.35">
      <c r="A23" s="101" t="s">
        <v>17</v>
      </c>
      <c r="B23" s="262">
        <v>14.013141646148513</v>
      </c>
      <c r="C23" s="262">
        <v>8.1351909163116609</v>
      </c>
      <c r="D23" s="262">
        <v>16.222469564719123</v>
      </c>
      <c r="E23" s="262">
        <v>29.712546859515616</v>
      </c>
      <c r="F23" s="262">
        <v>31.916651013305426</v>
      </c>
      <c r="G23" s="262">
        <v>100</v>
      </c>
    </row>
    <row r="24" spans="1:7" ht="16.2" thickBot="1" x14ac:dyDescent="0.35">
      <c r="A24" s="101" t="s">
        <v>21</v>
      </c>
      <c r="B24" s="262">
        <v>16.073859257598279</v>
      </c>
      <c r="C24" s="262">
        <v>9.7945736490879085</v>
      </c>
      <c r="D24" s="262">
        <v>12.634843543703237</v>
      </c>
      <c r="E24" s="262">
        <v>26.98478161441334</v>
      </c>
      <c r="F24" s="262">
        <v>34.511941935197207</v>
      </c>
      <c r="G24" s="262">
        <v>100</v>
      </c>
    </row>
    <row r="25" spans="1:7" ht="16.2" thickBot="1" x14ac:dyDescent="0.35">
      <c r="A25" s="21" t="s">
        <v>14</v>
      </c>
      <c r="B25" s="262">
        <v>14.210400484466462</v>
      </c>
      <c r="C25" s="262">
        <v>8.2940326267787512</v>
      </c>
      <c r="D25" s="262">
        <v>15.879049904842896</v>
      </c>
      <c r="E25" s="262">
        <v>29.451435972481153</v>
      </c>
      <c r="F25" s="262">
        <v>32.165081011430857</v>
      </c>
      <c r="G25" s="262">
        <v>100</v>
      </c>
    </row>
    <row r="27" spans="1:7" ht="15.6" x14ac:dyDescent="0.3">
      <c r="C27" s="32" t="s">
        <v>309</v>
      </c>
    </row>
  </sheetData>
  <mergeCells count="3">
    <mergeCell ref="A22:G22"/>
    <mergeCell ref="A5:G5"/>
    <mergeCell ref="A17:G1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867F3-80F6-442F-94FA-1D0DD077BA1E}">
  <dimension ref="A2:H27"/>
  <sheetViews>
    <sheetView workbookViewId="0">
      <selection activeCell="A14" sqref="A14:A15"/>
    </sheetView>
  </sheetViews>
  <sheetFormatPr baseColWidth="10" defaultRowHeight="14.4" x14ac:dyDescent="0.3"/>
  <cols>
    <col min="1" max="1" width="29.6640625" customWidth="1"/>
    <col min="2" max="2" width="25.44140625" customWidth="1"/>
    <col min="3" max="3" width="23.109375" customWidth="1"/>
    <col min="4" max="4" width="22.44140625" bestFit="1" customWidth="1"/>
    <col min="5" max="5" width="24.44140625" customWidth="1"/>
    <col min="6" max="6" width="19.88671875" customWidth="1"/>
    <col min="7" max="7" width="18" customWidth="1"/>
    <col min="8" max="8" width="15.88671875" customWidth="1"/>
  </cols>
  <sheetData>
    <row r="2" spans="1:8" ht="15.6" x14ac:dyDescent="0.3">
      <c r="A2" s="270" t="s">
        <v>206</v>
      </c>
      <c r="B2" s="270"/>
      <c r="C2" s="270"/>
      <c r="D2" s="270"/>
      <c r="E2" s="270"/>
      <c r="F2" s="270"/>
      <c r="G2" s="270"/>
      <c r="H2" s="270"/>
    </row>
    <row r="3" spans="1:8" ht="16.2" thickBot="1" x14ac:dyDescent="0.35">
      <c r="A3" s="116"/>
      <c r="B3" s="116"/>
      <c r="C3" s="116"/>
      <c r="D3" s="116"/>
      <c r="E3" s="116"/>
      <c r="F3" s="116"/>
      <c r="G3" s="116"/>
      <c r="H3" s="116"/>
    </row>
    <row r="4" spans="1:8" ht="57" customHeight="1" thickBot="1" x14ac:dyDescent="0.35">
      <c r="A4" s="72" t="s">
        <v>232</v>
      </c>
      <c r="B4" s="47" t="s">
        <v>200</v>
      </c>
      <c r="C4" s="47" t="s">
        <v>201</v>
      </c>
      <c r="D4" s="47" t="s">
        <v>202</v>
      </c>
      <c r="E4" s="47" t="s">
        <v>203</v>
      </c>
      <c r="F4" s="47" t="s">
        <v>204</v>
      </c>
      <c r="G4" s="47" t="s">
        <v>205</v>
      </c>
      <c r="H4" s="48" t="s">
        <v>42</v>
      </c>
    </row>
    <row r="5" spans="1:8" ht="16.2" thickBot="1" x14ac:dyDescent="0.35">
      <c r="A5" s="209" t="s">
        <v>0</v>
      </c>
      <c r="B5" s="201"/>
      <c r="C5" s="201"/>
      <c r="D5" s="201"/>
      <c r="E5" s="201"/>
      <c r="F5" s="201"/>
      <c r="G5" s="201"/>
      <c r="H5" s="202"/>
    </row>
    <row r="6" spans="1:8" ht="16.2" thickBot="1" x14ac:dyDescent="0.35">
      <c r="A6" s="16" t="s">
        <v>1</v>
      </c>
      <c r="B6" s="63">
        <v>6.5468632381128003E-2</v>
      </c>
      <c r="C6" s="63">
        <v>17.328874289878613</v>
      </c>
      <c r="D6" s="63">
        <v>56.162300513327438</v>
      </c>
      <c r="E6" s="63">
        <v>10.254752686772282</v>
      </c>
      <c r="F6" s="63">
        <v>11.205403606114981</v>
      </c>
      <c r="G6" s="63">
        <v>4.9832002715255879</v>
      </c>
      <c r="H6" s="63">
        <f>SUM(B6:G6)</f>
        <v>100.00000000000003</v>
      </c>
    </row>
    <row r="7" spans="1:8" ht="16.2" thickBot="1" x14ac:dyDescent="0.35">
      <c r="A7" s="16" t="s">
        <v>2</v>
      </c>
      <c r="B7" s="63">
        <v>0.86814496660490825</v>
      </c>
      <c r="C7" s="63">
        <v>20.796680052017223</v>
      </c>
      <c r="D7" s="63">
        <v>59.920180351556695</v>
      </c>
      <c r="E7" s="63">
        <v>5.3196473751980387</v>
      </c>
      <c r="F7" s="63">
        <v>10.535175605435814</v>
      </c>
      <c r="G7" s="63">
        <v>2.5601716491876942</v>
      </c>
      <c r="H7" s="63">
        <f t="shared" ref="H7:H16" si="0">SUM(B7:G7)</f>
        <v>100.00000000000038</v>
      </c>
    </row>
    <row r="8" spans="1:8" ht="16.2" thickBot="1" x14ac:dyDescent="0.35">
      <c r="A8" s="16" t="s">
        <v>3</v>
      </c>
      <c r="B8" s="63">
        <v>0.25530690540145706</v>
      </c>
      <c r="C8" s="63">
        <v>28.739005732645275</v>
      </c>
      <c r="D8" s="63">
        <v>47.471139727029197</v>
      </c>
      <c r="E8" s="63">
        <v>8.368628981996677</v>
      </c>
      <c r="F8" s="63">
        <v>12.224941909708583</v>
      </c>
      <c r="G8" s="63">
        <v>2.9409767432186054</v>
      </c>
      <c r="H8" s="63">
        <f t="shared" si="0"/>
        <v>99.999999999999787</v>
      </c>
    </row>
    <row r="9" spans="1:8" ht="16.2" thickBot="1" x14ac:dyDescent="0.35">
      <c r="A9" s="16" t="s">
        <v>4</v>
      </c>
      <c r="B9" s="63">
        <v>0.24702441057351221</v>
      </c>
      <c r="C9" s="63">
        <v>17.053284277108066</v>
      </c>
      <c r="D9" s="63">
        <v>52.447679667173517</v>
      </c>
      <c r="E9" s="63">
        <v>10.802327619751965</v>
      </c>
      <c r="F9" s="63">
        <v>12.185959639371177</v>
      </c>
      <c r="G9" s="63">
        <v>7.2637243860219565</v>
      </c>
      <c r="H9" s="63">
        <f t="shared" si="0"/>
        <v>100.0000000000002</v>
      </c>
    </row>
    <row r="10" spans="1:8" ht="16.2" thickBot="1" x14ac:dyDescent="0.35">
      <c r="A10" s="16" t="s">
        <v>5</v>
      </c>
      <c r="B10" s="63">
        <v>1.898501034235597</v>
      </c>
      <c r="C10" s="63">
        <v>21.830689738536012</v>
      </c>
      <c r="D10" s="63">
        <v>51.216481482418729</v>
      </c>
      <c r="E10" s="63">
        <v>14.264925848995119</v>
      </c>
      <c r="F10" s="63">
        <v>5.6147204798338315</v>
      </c>
      <c r="G10" s="63">
        <v>5.17468141598067</v>
      </c>
      <c r="H10" s="63">
        <f t="shared" si="0"/>
        <v>99.999999999999972</v>
      </c>
    </row>
    <row r="11" spans="1:8" ht="16.2" thickBot="1" x14ac:dyDescent="0.35">
      <c r="A11" s="16" t="s">
        <v>6</v>
      </c>
      <c r="B11" s="63">
        <v>5.9614623729710957E-2</v>
      </c>
      <c r="C11" s="63">
        <v>13.226353734592742</v>
      </c>
      <c r="D11" s="63">
        <v>21.212327419963241</v>
      </c>
      <c r="E11" s="63">
        <v>27.238299276546819</v>
      </c>
      <c r="F11" s="63">
        <v>36.911180167865318</v>
      </c>
      <c r="G11" s="63">
        <v>1.3522247773023437</v>
      </c>
      <c r="H11" s="63">
        <f t="shared" si="0"/>
        <v>100.00000000000017</v>
      </c>
    </row>
    <row r="12" spans="1:8" ht="16.2" thickBot="1" x14ac:dyDescent="0.35">
      <c r="A12" s="16" t="s">
        <v>7</v>
      </c>
      <c r="B12" s="63">
        <v>0.95536863671189953</v>
      </c>
      <c r="C12" s="63">
        <v>8.147642300520765</v>
      </c>
      <c r="D12" s="63">
        <v>39.444298295955349</v>
      </c>
      <c r="E12" s="63">
        <v>21.337179635408567</v>
      </c>
      <c r="F12" s="63">
        <v>14.126890425766781</v>
      </c>
      <c r="G12" s="63">
        <v>15.988620705636411</v>
      </c>
      <c r="H12" s="63">
        <f t="shared" si="0"/>
        <v>99.999999999999773</v>
      </c>
    </row>
    <row r="13" spans="1:8" ht="16.2" thickBot="1" x14ac:dyDescent="0.35">
      <c r="A13" s="16" t="s">
        <v>8</v>
      </c>
      <c r="B13" s="63">
        <v>0.7724755984805407</v>
      </c>
      <c r="C13" s="63">
        <v>6.9340889634320835</v>
      </c>
      <c r="D13" s="63">
        <v>47.768050819407598</v>
      </c>
      <c r="E13" s="63">
        <v>9.7235184369370273</v>
      </c>
      <c r="F13" s="63">
        <v>29.297028915077984</v>
      </c>
      <c r="G13" s="63">
        <v>5.5048372666649197</v>
      </c>
      <c r="H13" s="63">
        <f t="shared" si="0"/>
        <v>100.00000000000016</v>
      </c>
    </row>
    <row r="14" spans="1:8" ht="16.2" thickBot="1" x14ac:dyDescent="0.35">
      <c r="A14" s="255" t="s">
        <v>312</v>
      </c>
      <c r="B14" s="63">
        <v>0</v>
      </c>
      <c r="C14" s="63">
        <v>5.6193660192468169</v>
      </c>
      <c r="D14" s="63">
        <v>83.964614093672736</v>
      </c>
      <c r="E14" s="63">
        <v>4.6283208434603988</v>
      </c>
      <c r="F14" s="63">
        <v>4.1866910484377771</v>
      </c>
      <c r="G14" s="63">
        <v>1.601007995182296</v>
      </c>
      <c r="H14" s="63">
        <f t="shared" si="0"/>
        <v>100.00000000000003</v>
      </c>
    </row>
    <row r="15" spans="1:8" ht="16.2" thickBot="1" x14ac:dyDescent="0.35">
      <c r="A15" s="255" t="s">
        <v>313</v>
      </c>
      <c r="B15" s="63">
        <v>0</v>
      </c>
      <c r="C15" s="63">
        <v>5.4058419796021777</v>
      </c>
      <c r="D15" s="63">
        <v>31.716187474932823</v>
      </c>
      <c r="E15" s="63">
        <v>22.717490487845467</v>
      </c>
      <c r="F15" s="63">
        <v>21.821896492556672</v>
      </c>
      <c r="G15" s="63">
        <v>18.338583565062923</v>
      </c>
      <c r="H15" s="63">
        <f t="shared" si="0"/>
        <v>100.00000000000006</v>
      </c>
    </row>
    <row r="16" spans="1:8" ht="16.2" thickBot="1" x14ac:dyDescent="0.35">
      <c r="A16" s="16" t="s">
        <v>9</v>
      </c>
      <c r="B16" s="63">
        <v>2.541069669086041</v>
      </c>
      <c r="C16" s="63">
        <v>22.656181830026696</v>
      </c>
      <c r="D16" s="63">
        <v>58.560204520642387</v>
      </c>
      <c r="E16" s="63">
        <v>2.033916265109712</v>
      </c>
      <c r="F16" s="63">
        <v>12.280362468802055</v>
      </c>
      <c r="G16" s="63">
        <v>1.9282652463332632</v>
      </c>
      <c r="H16" s="63">
        <f t="shared" si="0"/>
        <v>100.00000000000016</v>
      </c>
    </row>
    <row r="17" spans="1:8" ht="16.2" thickBot="1" x14ac:dyDescent="0.35">
      <c r="A17" s="209" t="s">
        <v>10</v>
      </c>
      <c r="B17" s="201"/>
      <c r="C17" s="201"/>
      <c r="D17" s="201"/>
      <c r="E17" s="201"/>
      <c r="F17" s="201"/>
      <c r="G17" s="201"/>
      <c r="H17" s="202"/>
    </row>
    <row r="18" spans="1:8" ht="16.2" thickBot="1" x14ac:dyDescent="0.35">
      <c r="A18" s="16" t="s">
        <v>11</v>
      </c>
      <c r="B18" s="59">
        <v>1.2794462456432791</v>
      </c>
      <c r="C18" s="59">
        <v>23.052839639930571</v>
      </c>
      <c r="D18" s="59">
        <v>52.260059385442013</v>
      </c>
      <c r="E18" s="59">
        <v>6.0842102012790402</v>
      </c>
      <c r="F18" s="59">
        <v>13.505735467959616</v>
      </c>
      <c r="G18" s="59">
        <v>3.8177090597449372</v>
      </c>
      <c r="H18" s="59">
        <v>100.00000000000007</v>
      </c>
    </row>
    <row r="19" spans="1:8" ht="16.2" thickBot="1" x14ac:dyDescent="0.35">
      <c r="A19" s="18" t="s">
        <v>78</v>
      </c>
      <c r="B19" s="60">
        <v>2.541069669086041</v>
      </c>
      <c r="C19" s="60">
        <v>22.656181830026696</v>
      </c>
      <c r="D19" s="60">
        <v>58.560204520642387</v>
      </c>
      <c r="E19" s="60">
        <v>2.033916265109712</v>
      </c>
      <c r="F19" s="60">
        <v>12.280362468802055</v>
      </c>
      <c r="G19" s="60">
        <v>1.9282652463332632</v>
      </c>
      <c r="H19" s="59">
        <v>99.999999999999503</v>
      </c>
    </row>
    <row r="20" spans="1:8" ht="16.2" thickBot="1" x14ac:dyDescent="0.35">
      <c r="A20" s="18" t="s">
        <v>79</v>
      </c>
      <c r="B20" s="60">
        <v>0.56764630699428043</v>
      </c>
      <c r="C20" s="60">
        <v>23.276631462044918</v>
      </c>
      <c r="D20" s="60">
        <v>48.705557433918699</v>
      </c>
      <c r="E20" s="60">
        <v>8.3693603670936323</v>
      </c>
      <c r="F20" s="60">
        <v>14.197083147001932</v>
      </c>
      <c r="G20" s="60">
        <v>4.8837212829463494</v>
      </c>
      <c r="H20" s="59">
        <v>99.999999999999673</v>
      </c>
    </row>
    <row r="21" spans="1:8" ht="16.2" thickBot="1" x14ac:dyDescent="0.35">
      <c r="A21" s="16" t="s">
        <v>12</v>
      </c>
      <c r="B21" s="60">
        <v>0.62401455227549274</v>
      </c>
      <c r="C21" s="60">
        <v>18.505603196574079</v>
      </c>
      <c r="D21" s="60">
        <v>50.290841277986928</v>
      </c>
      <c r="E21" s="60">
        <v>12.935016818976985</v>
      </c>
      <c r="F21" s="60">
        <v>12.484101417791349</v>
      </c>
      <c r="G21" s="60">
        <v>5.1604227363950557</v>
      </c>
      <c r="H21" s="59">
        <v>99.999999999999631</v>
      </c>
    </row>
    <row r="22" spans="1:8" ht="16.2" thickBot="1" x14ac:dyDescent="0.35">
      <c r="A22" s="209" t="s">
        <v>100</v>
      </c>
      <c r="B22" s="201"/>
      <c r="C22" s="201"/>
      <c r="D22" s="201"/>
      <c r="E22" s="201"/>
      <c r="F22" s="201"/>
      <c r="G22" s="201"/>
      <c r="H22" s="202"/>
    </row>
    <row r="23" spans="1:8" ht="16.2" thickBot="1" x14ac:dyDescent="0.35">
      <c r="A23" s="16" t="s">
        <v>17</v>
      </c>
      <c r="B23" s="59">
        <v>0.81351831295799359</v>
      </c>
      <c r="C23" s="59">
        <v>20.667588012375614</v>
      </c>
      <c r="D23" s="59">
        <v>51.6117388992419</v>
      </c>
      <c r="E23" s="59">
        <v>10.579225523955992</v>
      </c>
      <c r="F23" s="59">
        <v>12.298567771813767</v>
      </c>
      <c r="G23" s="59">
        <v>4.0293614796553578</v>
      </c>
      <c r="H23" s="59">
        <v>99.999999999999289</v>
      </c>
    </row>
    <row r="24" spans="1:8" ht="16.2" thickBot="1" x14ac:dyDescent="0.35">
      <c r="A24" s="16" t="s">
        <v>21</v>
      </c>
      <c r="B24" s="59">
        <v>1.2644188424237803</v>
      </c>
      <c r="C24" s="59">
        <v>14.944800855157354</v>
      </c>
      <c r="D24" s="59">
        <v>45.115273596856483</v>
      </c>
      <c r="E24" s="59">
        <v>9.7841055691149741</v>
      </c>
      <c r="F24" s="59">
        <v>18.025422309555982</v>
      </c>
      <c r="G24" s="59">
        <v>10.865978826891398</v>
      </c>
      <c r="H24" s="59">
        <v>100.00000000000009</v>
      </c>
    </row>
    <row r="25" spans="1:8" ht="16.2" thickBot="1" x14ac:dyDescent="0.35">
      <c r="A25" s="46" t="s">
        <v>14</v>
      </c>
      <c r="B25" s="64">
        <v>0.85668003203351906</v>
      </c>
      <c r="C25" s="64">
        <v>20.11978352897539</v>
      </c>
      <c r="D25" s="64">
        <v>50.989875335014681</v>
      </c>
      <c r="E25" s="64">
        <v>10.503113960807342</v>
      </c>
      <c r="F25" s="64">
        <v>12.846761598592533</v>
      </c>
      <c r="G25" s="64">
        <v>4.6837855445768968</v>
      </c>
      <c r="H25" s="64">
        <v>99.999999999999361</v>
      </c>
    </row>
    <row r="26" spans="1:8" ht="15.6" x14ac:dyDescent="0.3">
      <c r="A26" s="1"/>
    </row>
    <row r="27" spans="1:8" ht="15.6" x14ac:dyDescent="0.3">
      <c r="A27" s="32"/>
      <c r="B27" s="32" t="s">
        <v>309</v>
      </c>
    </row>
  </sheetData>
  <mergeCells count="4">
    <mergeCell ref="A5:H5"/>
    <mergeCell ref="A17:H17"/>
    <mergeCell ref="A22:H22"/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3A83E-3D1F-4BDA-974D-4B095C2934BB}">
  <dimension ref="B7:G12"/>
  <sheetViews>
    <sheetView workbookViewId="0">
      <selection activeCell="E16" sqref="E16"/>
    </sheetView>
  </sheetViews>
  <sheetFormatPr baseColWidth="10" defaultRowHeight="14.4" x14ac:dyDescent="0.3"/>
  <sheetData>
    <row r="7" spans="2:7" ht="15.75" customHeight="1" x14ac:dyDescent="0.3">
      <c r="B7" s="155" t="s">
        <v>72</v>
      </c>
      <c r="C7" s="155"/>
      <c r="D7" s="155"/>
      <c r="E7" s="155"/>
      <c r="F7" s="155"/>
      <c r="G7" s="155"/>
    </row>
    <row r="8" spans="2:7" x14ac:dyDescent="0.3">
      <c r="B8" s="155"/>
      <c r="C8" s="155"/>
      <c r="D8" s="155"/>
      <c r="E8" s="155"/>
      <c r="F8" s="155"/>
      <c r="G8" s="155"/>
    </row>
    <row r="9" spans="2:7" x14ac:dyDescent="0.3">
      <c r="B9" s="155"/>
      <c r="C9" s="155"/>
      <c r="D9" s="155"/>
      <c r="E9" s="155"/>
      <c r="F9" s="155"/>
      <c r="G9" s="155"/>
    </row>
    <row r="10" spans="2:7" x14ac:dyDescent="0.3">
      <c r="B10" s="155"/>
      <c r="C10" s="155"/>
      <c r="D10" s="155"/>
      <c r="E10" s="155"/>
      <c r="F10" s="155"/>
      <c r="G10" s="155"/>
    </row>
    <row r="11" spans="2:7" ht="37.5" customHeight="1" x14ac:dyDescent="0.3">
      <c r="B11" s="155"/>
      <c r="C11" s="155"/>
      <c r="D11" s="155"/>
      <c r="E11" s="155"/>
      <c r="F11" s="155"/>
      <c r="G11" s="155"/>
    </row>
    <row r="12" spans="2:7" ht="38.25" customHeight="1" x14ac:dyDescent="0.3">
      <c r="B12" s="155"/>
      <c r="C12" s="155"/>
      <c r="D12" s="155"/>
      <c r="E12" s="155"/>
      <c r="F12" s="155"/>
      <c r="G12" s="155"/>
    </row>
  </sheetData>
  <mergeCells count="1">
    <mergeCell ref="B7:G12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58E1D-5B06-4F61-B7DC-60CDDD242AF4}">
  <dimension ref="A2:E27"/>
  <sheetViews>
    <sheetView workbookViewId="0">
      <selection activeCell="A14" sqref="A14:A15"/>
    </sheetView>
  </sheetViews>
  <sheetFormatPr baseColWidth="10" defaultRowHeight="14.4" x14ac:dyDescent="0.3"/>
  <cols>
    <col min="1" max="1" width="32.6640625" customWidth="1"/>
    <col min="2" max="2" width="23.88671875" customWidth="1"/>
    <col min="3" max="3" width="25.6640625" customWidth="1"/>
    <col min="4" max="4" width="23.33203125" customWidth="1"/>
    <col min="5" max="5" width="23.109375" customWidth="1"/>
  </cols>
  <sheetData>
    <row r="2" spans="1:5" ht="39.75" customHeight="1" x14ac:dyDescent="0.3">
      <c r="A2" s="271" t="s">
        <v>223</v>
      </c>
      <c r="B2" s="271"/>
      <c r="C2" s="271"/>
      <c r="D2" s="271"/>
      <c r="E2" s="271"/>
    </row>
    <row r="3" spans="1:5" ht="22.8" customHeight="1" thickBot="1" x14ac:dyDescent="0.35">
      <c r="A3" s="117"/>
      <c r="B3" s="117"/>
      <c r="C3" s="117"/>
      <c r="D3" s="117"/>
      <c r="E3" s="117"/>
    </row>
    <row r="4" spans="1:5" ht="31.8" thickBot="1" x14ac:dyDescent="0.35">
      <c r="A4" s="73" t="s">
        <v>232</v>
      </c>
      <c r="B4" s="48" t="s">
        <v>207</v>
      </c>
      <c r="C4" s="48" t="s">
        <v>208</v>
      </c>
      <c r="D4" s="48" t="s">
        <v>209</v>
      </c>
      <c r="E4" s="48" t="s">
        <v>42</v>
      </c>
    </row>
    <row r="5" spans="1:5" ht="16.2" thickBot="1" x14ac:dyDescent="0.35">
      <c r="A5" s="209" t="s">
        <v>0</v>
      </c>
      <c r="B5" s="201"/>
      <c r="C5" s="201"/>
      <c r="D5" s="201"/>
      <c r="E5" s="202"/>
    </row>
    <row r="6" spans="1:5" ht="16.2" thickBot="1" x14ac:dyDescent="0.35">
      <c r="A6" s="16" t="s">
        <v>1</v>
      </c>
      <c r="B6" s="63">
        <v>22.619134438129805</v>
      </c>
      <c r="C6" s="63">
        <v>50.480929414398787</v>
      </c>
      <c r="D6" s="63">
        <v>26.899936147471472</v>
      </c>
      <c r="E6" s="17">
        <v>100</v>
      </c>
    </row>
    <row r="7" spans="1:5" ht="16.2" thickBot="1" x14ac:dyDescent="0.35">
      <c r="A7" s="16" t="s">
        <v>2</v>
      </c>
      <c r="B7" s="63">
        <v>8.5287315769381635</v>
      </c>
      <c r="C7" s="63">
        <v>65.645078476911536</v>
      </c>
      <c r="D7" s="63">
        <v>25.826189946150546</v>
      </c>
      <c r="E7" s="17">
        <v>100</v>
      </c>
    </row>
    <row r="8" spans="1:5" ht="16.2" thickBot="1" x14ac:dyDescent="0.35">
      <c r="A8" s="16" t="s">
        <v>3</v>
      </c>
      <c r="B8" s="63">
        <v>32.343649863089126</v>
      </c>
      <c r="C8" s="63">
        <v>35.521523698950197</v>
      </c>
      <c r="D8" s="63">
        <v>32.134826437960413</v>
      </c>
      <c r="E8" s="17">
        <v>100</v>
      </c>
    </row>
    <row r="9" spans="1:5" ht="16.2" thickBot="1" x14ac:dyDescent="0.35">
      <c r="A9" s="16" t="s">
        <v>4</v>
      </c>
      <c r="B9" s="63">
        <v>3.824670038908446</v>
      </c>
      <c r="C9" s="63">
        <v>58.270722451378077</v>
      </c>
      <c r="D9" s="63">
        <v>37.904607509713749</v>
      </c>
      <c r="E9" s="17">
        <v>100</v>
      </c>
    </row>
    <row r="10" spans="1:5" ht="16.2" thickBot="1" x14ac:dyDescent="0.35">
      <c r="A10" s="16" t="s">
        <v>5</v>
      </c>
      <c r="B10" s="63">
        <v>10.532661377782141</v>
      </c>
      <c r="C10" s="63">
        <v>43.943071588217606</v>
      </c>
      <c r="D10" s="63">
        <v>45.524267034000268</v>
      </c>
      <c r="E10" s="17">
        <v>100</v>
      </c>
    </row>
    <row r="11" spans="1:5" ht="16.2" thickBot="1" x14ac:dyDescent="0.35">
      <c r="A11" s="16" t="s">
        <v>6</v>
      </c>
      <c r="B11" s="63">
        <v>1.4437652860405015</v>
      </c>
      <c r="C11" s="63">
        <v>50.189031341318071</v>
      </c>
      <c r="D11" s="63">
        <v>48.367203372641541</v>
      </c>
      <c r="E11" s="17">
        <v>100</v>
      </c>
    </row>
    <row r="12" spans="1:5" ht="16.2" thickBot="1" x14ac:dyDescent="0.35">
      <c r="A12" s="16" t="s">
        <v>7</v>
      </c>
      <c r="B12" s="63">
        <v>6.3459916984156512</v>
      </c>
      <c r="C12" s="63">
        <v>28.401148311743363</v>
      </c>
      <c r="D12" s="63">
        <v>65.252859989840914</v>
      </c>
      <c r="E12" s="17">
        <v>100</v>
      </c>
    </row>
    <row r="13" spans="1:5" ht="16.2" thickBot="1" x14ac:dyDescent="0.35">
      <c r="A13" s="16" t="s">
        <v>8</v>
      </c>
      <c r="B13" s="63">
        <v>2.961999880305247</v>
      </c>
      <c r="C13" s="63">
        <v>61.879385448518185</v>
      </c>
      <c r="D13" s="63">
        <v>35.158614671176821</v>
      </c>
      <c r="E13" s="17">
        <v>100</v>
      </c>
    </row>
    <row r="14" spans="1:5" ht="16.2" thickBot="1" x14ac:dyDescent="0.35">
      <c r="A14" s="255" t="s">
        <v>312</v>
      </c>
      <c r="B14" s="63">
        <v>2.5567246375207904</v>
      </c>
      <c r="C14" s="63">
        <v>80.359241263177879</v>
      </c>
      <c r="D14" s="63">
        <v>17.08403409930137</v>
      </c>
      <c r="E14" s="17">
        <v>100</v>
      </c>
    </row>
    <row r="15" spans="1:5" ht="16.2" thickBot="1" x14ac:dyDescent="0.35">
      <c r="A15" s="255" t="s">
        <v>313</v>
      </c>
      <c r="B15" s="63">
        <v>0.67517263220574197</v>
      </c>
      <c r="C15" s="63">
        <v>81.55960084633233</v>
      </c>
      <c r="D15" s="63">
        <v>17.765226521461987</v>
      </c>
      <c r="E15" s="17">
        <v>100</v>
      </c>
    </row>
    <row r="16" spans="1:5" ht="16.2" thickBot="1" x14ac:dyDescent="0.35">
      <c r="A16" s="16" t="s">
        <v>9</v>
      </c>
      <c r="B16" s="63">
        <v>12.141263439008414</v>
      </c>
      <c r="C16" s="63">
        <v>45.689953886141929</v>
      </c>
      <c r="D16" s="63">
        <v>42.168782674849709</v>
      </c>
      <c r="E16" s="17">
        <v>100</v>
      </c>
    </row>
    <row r="17" spans="1:5" ht="16.2" thickBot="1" x14ac:dyDescent="0.35">
      <c r="A17" s="209" t="s">
        <v>10</v>
      </c>
      <c r="B17" s="201"/>
      <c r="C17" s="201"/>
      <c r="D17" s="201"/>
      <c r="E17" s="202"/>
    </row>
    <row r="18" spans="1:5" ht="16.2" thickBot="1" x14ac:dyDescent="0.35">
      <c r="A18" s="16" t="s">
        <v>11</v>
      </c>
      <c r="B18" s="63">
        <v>15.226750517921131</v>
      </c>
      <c r="C18" s="63">
        <v>48.808316559884872</v>
      </c>
      <c r="D18" s="63">
        <v>35.964932922193462</v>
      </c>
      <c r="E18" s="17">
        <v>100</v>
      </c>
    </row>
    <row r="19" spans="1:5" ht="16.2" thickBot="1" x14ac:dyDescent="0.35">
      <c r="A19" s="18" t="s">
        <v>78</v>
      </c>
      <c r="B19" s="63">
        <v>12.141263439008414</v>
      </c>
      <c r="C19" s="63">
        <v>45.689953886141929</v>
      </c>
      <c r="D19" s="63">
        <v>42.168782674849709</v>
      </c>
      <c r="E19" s="17">
        <v>100</v>
      </c>
    </row>
    <row r="20" spans="1:5" ht="16.2" thickBot="1" x14ac:dyDescent="0.35">
      <c r="A20" s="18" t="s">
        <v>79</v>
      </c>
      <c r="B20" s="63">
        <v>16.967562770343687</v>
      </c>
      <c r="C20" s="63">
        <v>50.56767701452749</v>
      </c>
      <c r="D20" s="63">
        <v>32.464760215128621</v>
      </c>
      <c r="E20" s="17">
        <v>100</v>
      </c>
    </row>
    <row r="21" spans="1:5" ht="16.2" thickBot="1" x14ac:dyDescent="0.35">
      <c r="A21" s="16" t="s">
        <v>12</v>
      </c>
      <c r="B21" s="63">
        <v>12.187532523838392</v>
      </c>
      <c r="C21" s="63">
        <v>51.119089145198018</v>
      </c>
      <c r="D21" s="63">
        <v>36.69337833096327</v>
      </c>
      <c r="E21" s="17">
        <v>100</v>
      </c>
    </row>
    <row r="22" spans="1:5" ht="16.2" thickBot="1" x14ac:dyDescent="0.35">
      <c r="A22" s="209" t="s">
        <v>100</v>
      </c>
      <c r="B22" s="201"/>
      <c r="C22" s="201"/>
      <c r="D22" s="201"/>
      <c r="E22" s="202"/>
    </row>
    <row r="23" spans="1:5" ht="16.2" thickBot="1" x14ac:dyDescent="0.35">
      <c r="A23" s="16" t="s">
        <v>17</v>
      </c>
      <c r="B23" s="63">
        <v>13.509348695523565</v>
      </c>
      <c r="C23" s="63">
        <v>50.557525483031881</v>
      </c>
      <c r="D23" s="63">
        <v>35.933125821445152</v>
      </c>
      <c r="E23" s="17">
        <v>100</v>
      </c>
    </row>
    <row r="24" spans="1:5" ht="16.2" thickBot="1" x14ac:dyDescent="0.35">
      <c r="A24" s="16" t="s">
        <v>21</v>
      </c>
      <c r="B24" s="63">
        <v>10.971274665099843</v>
      </c>
      <c r="C24" s="63">
        <v>47.854783467181619</v>
      </c>
      <c r="D24" s="63">
        <v>41.173941867718568</v>
      </c>
      <c r="E24" s="17">
        <v>100</v>
      </c>
    </row>
    <row r="25" spans="1:5" ht="16.2" thickBot="1" x14ac:dyDescent="0.35">
      <c r="A25" s="46" t="s">
        <v>14</v>
      </c>
      <c r="B25" s="65">
        <v>13.266395691179495</v>
      </c>
      <c r="C25" s="65">
        <v>50.29880990387732</v>
      </c>
      <c r="D25" s="65">
        <v>36.434794404943545</v>
      </c>
      <c r="E25" s="24">
        <v>100</v>
      </c>
    </row>
    <row r="26" spans="1:5" ht="15.6" x14ac:dyDescent="0.3">
      <c r="A26" s="32"/>
    </row>
    <row r="27" spans="1:5" ht="15.6" x14ac:dyDescent="0.3">
      <c r="A27" s="5"/>
      <c r="B27" s="32" t="s">
        <v>309</v>
      </c>
    </row>
  </sheetData>
  <mergeCells count="4">
    <mergeCell ref="A5:E5"/>
    <mergeCell ref="A17:E17"/>
    <mergeCell ref="A22:E22"/>
    <mergeCell ref="A2:E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77142-B925-4C98-A1A1-5702FA09C6BF}">
  <dimension ref="A2:E26"/>
  <sheetViews>
    <sheetView workbookViewId="0">
      <selection activeCell="A14" sqref="A14:A15"/>
    </sheetView>
  </sheetViews>
  <sheetFormatPr baseColWidth="10" defaultRowHeight="14.4" x14ac:dyDescent="0.3"/>
  <cols>
    <col min="1" max="1" width="36.109375" customWidth="1"/>
    <col min="2" max="2" width="20" customWidth="1"/>
    <col min="3" max="4" width="21.5546875" customWidth="1"/>
    <col min="5" max="5" width="20.5546875" customWidth="1"/>
  </cols>
  <sheetData>
    <row r="2" spans="1:5" ht="29.25" customHeight="1" x14ac:dyDescent="0.3">
      <c r="A2" s="272" t="s">
        <v>358</v>
      </c>
      <c r="B2" s="272"/>
      <c r="C2" s="272"/>
      <c r="D2" s="272"/>
      <c r="E2" s="272"/>
    </row>
    <row r="3" spans="1:5" ht="29.25" customHeight="1" thickBot="1" x14ac:dyDescent="0.35">
      <c r="A3" s="118"/>
      <c r="B3" s="118"/>
      <c r="C3" s="118"/>
      <c r="D3" s="118"/>
      <c r="E3" s="118"/>
    </row>
    <row r="4" spans="1:5" ht="16.2" thickBot="1" x14ac:dyDescent="0.35">
      <c r="A4" s="74" t="s">
        <v>232</v>
      </c>
      <c r="B4" s="48" t="s">
        <v>338</v>
      </c>
      <c r="C4" s="48" t="s">
        <v>154</v>
      </c>
      <c r="D4" s="48" t="s">
        <v>210</v>
      </c>
      <c r="E4" s="48" t="s">
        <v>14</v>
      </c>
    </row>
    <row r="5" spans="1:5" ht="16.2" thickBot="1" x14ac:dyDescent="0.35">
      <c r="A5" s="209" t="s">
        <v>0</v>
      </c>
      <c r="B5" s="201"/>
      <c r="C5" s="201"/>
      <c r="D5" s="201"/>
      <c r="E5" s="202"/>
    </row>
    <row r="6" spans="1:5" ht="16.2" thickBot="1" x14ac:dyDescent="0.35">
      <c r="A6" s="16" t="s">
        <v>1</v>
      </c>
      <c r="B6" s="63">
        <v>25.426641884085484</v>
      </c>
      <c r="C6" s="63">
        <v>64.294125363577891</v>
      </c>
      <c r="D6" s="63">
        <v>10.279232752336792</v>
      </c>
      <c r="E6" s="63">
        <v>100</v>
      </c>
    </row>
    <row r="7" spans="1:5" ht="16.2" thickBot="1" x14ac:dyDescent="0.35">
      <c r="A7" s="16" t="s">
        <v>2</v>
      </c>
      <c r="B7" s="63">
        <v>32.499754547512737</v>
      </c>
      <c r="C7" s="63">
        <v>48.09096398841956</v>
      </c>
      <c r="D7" s="63">
        <v>19.409281464068009</v>
      </c>
      <c r="E7" s="63">
        <v>100</v>
      </c>
    </row>
    <row r="8" spans="1:5" ht="16.2" thickBot="1" x14ac:dyDescent="0.35">
      <c r="A8" s="16" t="s">
        <v>3</v>
      </c>
      <c r="B8" s="63">
        <v>38.6096038110786</v>
      </c>
      <c r="C8" s="63">
        <v>40.981979132468851</v>
      </c>
      <c r="D8" s="63">
        <v>20.408417056452347</v>
      </c>
      <c r="E8" s="63">
        <v>100</v>
      </c>
    </row>
    <row r="9" spans="1:5" ht="16.2" thickBot="1" x14ac:dyDescent="0.35">
      <c r="A9" s="16" t="s">
        <v>4</v>
      </c>
      <c r="B9" s="63">
        <v>61.724959921463963</v>
      </c>
      <c r="C9" s="63">
        <v>18.796159554329225</v>
      </c>
      <c r="D9" s="63">
        <v>19.478880524206989</v>
      </c>
      <c r="E9" s="63">
        <v>100</v>
      </c>
    </row>
    <row r="10" spans="1:5" ht="16.2" thickBot="1" x14ac:dyDescent="0.35">
      <c r="A10" s="16" t="s">
        <v>5</v>
      </c>
      <c r="B10" s="63">
        <v>37.989202359877979</v>
      </c>
      <c r="C10" s="63">
        <v>45.100636032550312</v>
      </c>
      <c r="D10" s="63">
        <v>16.910161607571709</v>
      </c>
      <c r="E10" s="63">
        <v>100</v>
      </c>
    </row>
    <row r="11" spans="1:5" ht="16.2" thickBot="1" x14ac:dyDescent="0.35">
      <c r="A11" s="16" t="s">
        <v>6</v>
      </c>
      <c r="B11" s="63">
        <v>29.925325816524982</v>
      </c>
      <c r="C11" s="63">
        <v>46.883843121572035</v>
      </c>
      <c r="D11" s="63">
        <v>23.190831061903118</v>
      </c>
      <c r="E11" s="63">
        <v>100</v>
      </c>
    </row>
    <row r="12" spans="1:5" ht="16.2" thickBot="1" x14ac:dyDescent="0.35">
      <c r="A12" s="16" t="s">
        <v>7</v>
      </c>
      <c r="B12" s="63">
        <v>10.717831619456653</v>
      </c>
      <c r="C12" s="63">
        <v>81.182827200001597</v>
      </c>
      <c r="D12" s="63">
        <v>8.0993411805416535</v>
      </c>
      <c r="E12" s="63">
        <v>100</v>
      </c>
    </row>
    <row r="13" spans="1:5" ht="16.2" thickBot="1" x14ac:dyDescent="0.35">
      <c r="A13" s="16" t="s">
        <v>8</v>
      </c>
      <c r="B13" s="63">
        <v>12.135097093136116</v>
      </c>
      <c r="C13" s="63">
        <v>73.807621702687797</v>
      </c>
      <c r="D13" s="63">
        <v>14.057281204176206</v>
      </c>
      <c r="E13" s="63">
        <v>100</v>
      </c>
    </row>
    <row r="14" spans="1:5" ht="16.2" thickBot="1" x14ac:dyDescent="0.35">
      <c r="A14" s="255" t="s">
        <v>312</v>
      </c>
      <c r="B14" s="63">
        <v>6.5564063182798042</v>
      </c>
      <c r="C14" s="63">
        <v>80.277482628624028</v>
      </c>
      <c r="D14" s="63">
        <v>13.166111053096174</v>
      </c>
      <c r="E14" s="63">
        <v>100</v>
      </c>
    </row>
    <row r="15" spans="1:5" ht="16.2" thickBot="1" x14ac:dyDescent="0.35">
      <c r="A15" s="255" t="s">
        <v>313</v>
      </c>
      <c r="B15" s="63">
        <v>1.9758796689465563</v>
      </c>
      <c r="C15" s="63">
        <v>80.269326331702459</v>
      </c>
      <c r="D15" s="63">
        <v>17.754793999350969</v>
      </c>
      <c r="E15" s="63">
        <v>100</v>
      </c>
    </row>
    <row r="16" spans="1:5" ht="16.2" thickBot="1" x14ac:dyDescent="0.35">
      <c r="A16" s="16" t="s">
        <v>9</v>
      </c>
      <c r="B16" s="63">
        <v>29.428416570600437</v>
      </c>
      <c r="C16" s="63">
        <v>41.31057451746198</v>
      </c>
      <c r="D16" s="63">
        <v>29.26100891193763</v>
      </c>
      <c r="E16" s="63">
        <v>100</v>
      </c>
    </row>
    <row r="17" spans="1:5" ht="16.2" thickBot="1" x14ac:dyDescent="0.35">
      <c r="A17" s="209" t="s">
        <v>10</v>
      </c>
      <c r="B17" s="201"/>
      <c r="C17" s="201"/>
      <c r="D17" s="201"/>
      <c r="E17" s="202"/>
    </row>
    <row r="18" spans="1:5" ht="16.2" thickBot="1" x14ac:dyDescent="0.35">
      <c r="A18" s="16" t="s">
        <v>11</v>
      </c>
      <c r="B18" s="63">
        <v>34.006891095163475</v>
      </c>
      <c r="C18" s="63">
        <v>43.722963954631226</v>
      </c>
      <c r="D18" s="63">
        <v>22.270144950204909</v>
      </c>
      <c r="E18" s="17">
        <v>100</v>
      </c>
    </row>
    <row r="19" spans="1:5" ht="16.2" thickBot="1" x14ac:dyDescent="0.35">
      <c r="A19" s="18" t="s">
        <v>78</v>
      </c>
      <c r="B19" s="66">
        <v>29.428416570600437</v>
      </c>
      <c r="C19" s="66">
        <v>41.31057451746198</v>
      </c>
      <c r="D19" s="66">
        <v>29.26100891193763</v>
      </c>
      <c r="E19" s="17">
        <v>100</v>
      </c>
    </row>
    <row r="20" spans="1:5" ht="16.2" thickBot="1" x14ac:dyDescent="0.35">
      <c r="A20" s="18" t="s">
        <v>79</v>
      </c>
      <c r="B20" s="66">
        <v>36.590037401053344</v>
      </c>
      <c r="C20" s="66">
        <v>45.084018784042307</v>
      </c>
      <c r="D20" s="66">
        <v>18.325943814904306</v>
      </c>
      <c r="E20" s="17">
        <v>100</v>
      </c>
    </row>
    <row r="21" spans="1:5" ht="16.2" thickBot="1" x14ac:dyDescent="0.35">
      <c r="A21" s="16" t="s">
        <v>12</v>
      </c>
      <c r="B21" s="66">
        <v>38.152964767318913</v>
      </c>
      <c r="C21" s="66">
        <v>44.23019280186783</v>
      </c>
      <c r="D21" s="66">
        <v>17.616842430812877</v>
      </c>
      <c r="E21" s="17">
        <v>100</v>
      </c>
    </row>
    <row r="22" spans="1:5" ht="16.2" thickBot="1" x14ac:dyDescent="0.35">
      <c r="A22" s="209" t="s">
        <v>100</v>
      </c>
      <c r="B22" s="201"/>
      <c r="C22" s="201"/>
      <c r="D22" s="201"/>
      <c r="E22" s="202"/>
    </row>
    <row r="23" spans="1:5" ht="16.2" thickBot="1" x14ac:dyDescent="0.35">
      <c r="A23" s="16" t="s">
        <v>17</v>
      </c>
      <c r="B23" s="63">
        <v>37.771478748971511</v>
      </c>
      <c r="C23" s="63">
        <v>43.614107212868738</v>
      </c>
      <c r="D23" s="63">
        <v>18.614414038160103</v>
      </c>
      <c r="E23" s="17">
        <v>100</v>
      </c>
    </row>
    <row r="24" spans="1:5" ht="16.2" thickBot="1" x14ac:dyDescent="0.35">
      <c r="A24" s="16" t="s">
        <v>21</v>
      </c>
      <c r="B24" s="63">
        <v>26.381477275068981</v>
      </c>
      <c r="C24" s="63">
        <v>48.16920408343217</v>
      </c>
      <c r="D24" s="63">
        <v>25.449318641498834</v>
      </c>
      <c r="E24" s="17">
        <v>100</v>
      </c>
    </row>
    <row r="25" spans="1:5" ht="16.2" thickBot="1" x14ac:dyDescent="0.35">
      <c r="A25" s="46" t="s">
        <v>14</v>
      </c>
      <c r="B25" s="65">
        <v>36.681189401853509</v>
      </c>
      <c r="C25" s="65">
        <v>44.050136444686331</v>
      </c>
      <c r="D25" s="65">
        <v>19.268674153460523</v>
      </c>
      <c r="E25" s="24">
        <v>100</v>
      </c>
    </row>
    <row r="26" spans="1:5" ht="15.6" x14ac:dyDescent="0.3">
      <c r="B26" s="32" t="s">
        <v>309</v>
      </c>
    </row>
  </sheetData>
  <mergeCells count="4">
    <mergeCell ref="A5:E5"/>
    <mergeCell ref="A17:E17"/>
    <mergeCell ref="A22:E22"/>
    <mergeCell ref="A2:E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5741B-94A8-482B-851D-8FE2273FD9A2}">
  <dimension ref="A1:N26"/>
  <sheetViews>
    <sheetView workbookViewId="0">
      <selection activeCell="B3" sqref="A3:N24"/>
    </sheetView>
  </sheetViews>
  <sheetFormatPr baseColWidth="10" defaultColWidth="16.5546875" defaultRowHeight="14.4" x14ac:dyDescent="0.3"/>
  <cols>
    <col min="1" max="1" width="24" customWidth="1"/>
  </cols>
  <sheetData>
    <row r="1" spans="1:14" ht="15.6" x14ac:dyDescent="0.3">
      <c r="A1" s="282" t="s">
        <v>222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2" spans="1:14" ht="16.2" thickBot="1" x14ac:dyDescent="0.3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42" thickBot="1" x14ac:dyDescent="0.35">
      <c r="A3" s="83" t="s">
        <v>232</v>
      </c>
      <c r="B3" s="77" t="s">
        <v>211</v>
      </c>
      <c r="C3" s="77" t="s">
        <v>212</v>
      </c>
      <c r="D3" s="77" t="s">
        <v>213</v>
      </c>
      <c r="E3" s="77" t="s">
        <v>214</v>
      </c>
      <c r="F3" s="77" t="s">
        <v>215</v>
      </c>
      <c r="G3" s="77" t="s">
        <v>216</v>
      </c>
      <c r="H3" s="77" t="s">
        <v>217</v>
      </c>
      <c r="I3" s="77" t="s">
        <v>218</v>
      </c>
      <c r="J3" s="77" t="s">
        <v>219</v>
      </c>
      <c r="K3" s="77" t="s">
        <v>220</v>
      </c>
      <c r="L3" s="77" t="s">
        <v>221</v>
      </c>
      <c r="M3" s="77" t="s">
        <v>44</v>
      </c>
      <c r="N3" s="77" t="s">
        <v>14</v>
      </c>
    </row>
    <row r="4" spans="1:14" ht="15" thickBot="1" x14ac:dyDescent="0.35">
      <c r="A4" s="273" t="s">
        <v>0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</row>
    <row r="5" spans="1:14" ht="15" thickBot="1" x14ac:dyDescent="0.35">
      <c r="A5" s="274" t="s">
        <v>1</v>
      </c>
      <c r="B5" s="275">
        <v>26.054947362144759</v>
      </c>
      <c r="C5" s="275">
        <v>0.1783077491296606</v>
      </c>
      <c r="D5" s="275">
        <v>0.76424331884467167</v>
      </c>
      <c r="E5" s="275">
        <v>2.2519744883878432</v>
      </c>
      <c r="F5" s="275">
        <v>0.28094859572213648</v>
      </c>
      <c r="G5" s="275">
        <v>0.387607636293825</v>
      </c>
      <c r="H5" s="275">
        <v>0.17931484100936781</v>
      </c>
      <c r="I5" s="275">
        <v>0.4998028454853965</v>
      </c>
      <c r="J5" s="275">
        <v>5.4811275813322267</v>
      </c>
      <c r="K5" s="275">
        <v>4.2679727922298163</v>
      </c>
      <c r="L5" s="275">
        <v>55.045662964176877</v>
      </c>
      <c r="M5" s="275">
        <v>4.6080898252435105</v>
      </c>
      <c r="N5" s="275">
        <v>100</v>
      </c>
    </row>
    <row r="6" spans="1:14" ht="15" thickBot="1" x14ac:dyDescent="0.35">
      <c r="A6" s="274" t="s">
        <v>2</v>
      </c>
      <c r="B6" s="275">
        <v>38.205529346251076</v>
      </c>
      <c r="C6" s="275">
        <v>1.2365602148710913E-2</v>
      </c>
      <c r="D6" s="275">
        <v>0.78064760635843844</v>
      </c>
      <c r="E6" s="275">
        <v>1.6275287999180783E-2</v>
      </c>
      <c r="F6" s="275">
        <v>0.53474710343739029</v>
      </c>
      <c r="G6" s="275">
        <v>0.25777262533535933</v>
      </c>
      <c r="H6" s="275">
        <v>0.28462241664240406</v>
      </c>
      <c r="I6" s="275">
        <v>1.0094143976596872</v>
      </c>
      <c r="J6" s="275">
        <v>5.9058139083846468</v>
      </c>
      <c r="K6" s="275">
        <v>19.755138000438581</v>
      </c>
      <c r="L6" s="275">
        <v>33.022207003537766</v>
      </c>
      <c r="M6" s="275">
        <v>0.21546670180713734</v>
      </c>
      <c r="N6" s="275">
        <v>100</v>
      </c>
    </row>
    <row r="7" spans="1:14" ht="15" thickBot="1" x14ac:dyDescent="0.35">
      <c r="A7" s="274" t="s">
        <v>3</v>
      </c>
      <c r="B7" s="275">
        <v>31.284175301597578</v>
      </c>
      <c r="C7" s="275">
        <v>0.60956153884926112</v>
      </c>
      <c r="D7" s="275">
        <v>4.5676464971098492</v>
      </c>
      <c r="E7" s="275">
        <v>4.2504401696748486</v>
      </c>
      <c r="F7" s="275">
        <v>0</v>
      </c>
      <c r="G7" s="275">
        <v>2.8124308799602815</v>
      </c>
      <c r="H7" s="275">
        <v>5.6196241698000655</v>
      </c>
      <c r="I7" s="275">
        <v>0.75593255566811446</v>
      </c>
      <c r="J7" s="275">
        <v>14.942079667701577</v>
      </c>
      <c r="K7" s="275">
        <v>5.6087325161617807</v>
      </c>
      <c r="L7" s="275">
        <v>26.453903065094369</v>
      </c>
      <c r="M7" s="275">
        <v>3.0954736383820904</v>
      </c>
      <c r="N7" s="275">
        <v>100</v>
      </c>
    </row>
    <row r="8" spans="1:14" ht="15" thickBot="1" x14ac:dyDescent="0.35">
      <c r="A8" s="274" t="s">
        <v>4</v>
      </c>
      <c r="B8" s="275">
        <v>21.087007376523133</v>
      </c>
      <c r="C8" s="275">
        <v>1.983262825275937</v>
      </c>
      <c r="D8" s="275">
        <v>3.8682301272988626</v>
      </c>
      <c r="E8" s="275">
        <v>3.0467293887793212</v>
      </c>
      <c r="F8" s="275">
        <v>0.6668401118435523</v>
      </c>
      <c r="G8" s="275">
        <v>1.3423635212191487</v>
      </c>
      <c r="H8" s="275">
        <v>5.8221935624514023</v>
      </c>
      <c r="I8" s="275">
        <v>1.7899337937519819</v>
      </c>
      <c r="J8" s="275">
        <v>16.633745630867931</v>
      </c>
      <c r="K8" s="275">
        <v>5.62176461113431</v>
      </c>
      <c r="L8" s="275">
        <v>35.639316118444093</v>
      </c>
      <c r="M8" s="275">
        <v>2.498612932410492</v>
      </c>
      <c r="N8" s="275">
        <v>100</v>
      </c>
    </row>
    <row r="9" spans="1:14" ht="15" thickBot="1" x14ac:dyDescent="0.35">
      <c r="A9" s="274" t="s">
        <v>5</v>
      </c>
      <c r="B9" s="275">
        <v>23.433954291901177</v>
      </c>
      <c r="C9" s="275">
        <v>1.7551827126122472</v>
      </c>
      <c r="D9" s="275">
        <v>3.1530047245255899</v>
      </c>
      <c r="E9" s="275">
        <v>1.8816301442471663</v>
      </c>
      <c r="F9" s="275">
        <v>0.351227288654754</v>
      </c>
      <c r="G9" s="275">
        <v>2.364394356334246</v>
      </c>
      <c r="H9" s="275">
        <v>3.6490744789363831</v>
      </c>
      <c r="I9" s="275">
        <v>0.92820326442999002</v>
      </c>
      <c r="J9" s="275">
        <v>9.7331907408435629</v>
      </c>
      <c r="K9" s="275">
        <v>8.5214820742884214</v>
      </c>
      <c r="L9" s="275">
        <v>39.866967231167735</v>
      </c>
      <c r="M9" s="275">
        <v>4.3616886920586788</v>
      </c>
      <c r="N9" s="275">
        <v>100</v>
      </c>
    </row>
    <row r="10" spans="1:14" ht="15" thickBot="1" x14ac:dyDescent="0.35">
      <c r="A10" s="274" t="s">
        <v>6</v>
      </c>
      <c r="B10" s="275">
        <v>27.895529710251026</v>
      </c>
      <c r="C10" s="275">
        <v>5.6149088793828135E-2</v>
      </c>
      <c r="D10" s="275">
        <v>0.52823852996266052</v>
      </c>
      <c r="E10" s="275">
        <v>3.906376660125408</v>
      </c>
      <c r="F10" s="275">
        <v>0.15471098832373506</v>
      </c>
      <c r="G10" s="275">
        <v>4.2931649506664087</v>
      </c>
      <c r="H10" s="275">
        <v>7.024773861720873</v>
      </c>
      <c r="I10" s="275">
        <v>1.58208157148673</v>
      </c>
      <c r="J10" s="275">
        <v>26.290156057681948</v>
      </c>
      <c r="K10" s="275">
        <v>0.69846766670828175</v>
      </c>
      <c r="L10" s="275">
        <v>27.25877805928053</v>
      </c>
      <c r="M10" s="275">
        <v>0.3115728549987431</v>
      </c>
      <c r="N10" s="275">
        <v>100</v>
      </c>
    </row>
    <row r="11" spans="1:14" ht="15" thickBot="1" x14ac:dyDescent="0.35">
      <c r="A11" s="274" t="s">
        <v>7</v>
      </c>
      <c r="B11" s="275">
        <v>48.181338706621283</v>
      </c>
      <c r="C11" s="275">
        <v>0.99544473143819445</v>
      </c>
      <c r="D11" s="275">
        <v>1.2917405156419659</v>
      </c>
      <c r="E11" s="275">
        <v>1.1969730128355771</v>
      </c>
      <c r="F11" s="275">
        <v>0.36556970984828097</v>
      </c>
      <c r="G11" s="275">
        <v>0</v>
      </c>
      <c r="H11" s="275">
        <v>0.45233676454193145</v>
      </c>
      <c r="I11" s="275">
        <v>0.47556751737912495</v>
      </c>
      <c r="J11" s="275">
        <v>21.444325765821041</v>
      </c>
      <c r="K11" s="275">
        <v>4.4665492510512319</v>
      </c>
      <c r="L11" s="275">
        <v>19.492079482561014</v>
      </c>
      <c r="M11" s="275">
        <v>1.6380745422601679</v>
      </c>
      <c r="N11" s="275">
        <v>100</v>
      </c>
    </row>
    <row r="12" spans="1:14" ht="15" thickBot="1" x14ac:dyDescent="0.35">
      <c r="A12" s="274" t="s">
        <v>8</v>
      </c>
      <c r="B12" s="275">
        <v>48.698549675106243</v>
      </c>
      <c r="C12" s="275">
        <v>0.20116466999934793</v>
      </c>
      <c r="D12" s="275">
        <v>0.53884380872215831</v>
      </c>
      <c r="E12" s="275">
        <v>5.0411010055795202</v>
      </c>
      <c r="F12" s="275">
        <v>0.25861593592289062</v>
      </c>
      <c r="G12" s="275">
        <v>0.17164141612079314</v>
      </c>
      <c r="H12" s="275">
        <v>3.9892663715654781</v>
      </c>
      <c r="I12" s="275">
        <v>0.41750744239544124</v>
      </c>
      <c r="J12" s="275">
        <v>0.55949531377378847</v>
      </c>
      <c r="K12" s="275">
        <v>22.166354767267801</v>
      </c>
      <c r="L12" s="275">
        <v>16.876760059821962</v>
      </c>
      <c r="M12" s="275">
        <v>1.0806995337247871</v>
      </c>
      <c r="N12" s="275">
        <v>100</v>
      </c>
    </row>
    <row r="13" spans="1:14" ht="16.2" thickBot="1" x14ac:dyDescent="0.35">
      <c r="A13" s="255" t="s">
        <v>312</v>
      </c>
      <c r="B13" s="275">
        <v>90.915662732615104</v>
      </c>
      <c r="C13" s="275">
        <v>0</v>
      </c>
      <c r="D13" s="275">
        <v>0</v>
      </c>
      <c r="E13" s="275">
        <v>0</v>
      </c>
      <c r="F13" s="275">
        <v>0</v>
      </c>
      <c r="G13" s="275">
        <v>0</v>
      </c>
      <c r="H13" s="275">
        <v>8.2838332697937656</v>
      </c>
      <c r="I13" s="275">
        <v>0</v>
      </c>
      <c r="J13" s="275">
        <v>0</v>
      </c>
      <c r="K13" s="275">
        <v>0</v>
      </c>
      <c r="L13" s="275">
        <v>0.80050399759114799</v>
      </c>
      <c r="M13" s="275">
        <v>0</v>
      </c>
      <c r="N13" s="275">
        <v>100</v>
      </c>
    </row>
    <row r="14" spans="1:14" ht="16.2" thickBot="1" x14ac:dyDescent="0.35">
      <c r="A14" s="255" t="s">
        <v>313</v>
      </c>
      <c r="B14" s="275">
        <v>27.879146479610426</v>
      </c>
      <c r="C14" s="275">
        <v>0.57852764724386208</v>
      </c>
      <c r="D14" s="275">
        <v>8.5275639131570546</v>
      </c>
      <c r="E14" s="275">
        <v>2.8924286085374384</v>
      </c>
      <c r="F14" s="275">
        <v>0</v>
      </c>
      <c r="G14" s="275">
        <v>0</v>
      </c>
      <c r="H14" s="275">
        <v>3.6134775320992034</v>
      </c>
      <c r="I14" s="275">
        <v>0.70983993696653092</v>
      </c>
      <c r="J14" s="275">
        <v>10.982423947953048</v>
      </c>
      <c r="K14" s="275">
        <v>15.273581020901078</v>
      </c>
      <c r="L14" s="275">
        <v>15.353427718936583</v>
      </c>
      <c r="M14" s="275">
        <v>14.189583194594812</v>
      </c>
      <c r="N14" s="275">
        <v>100</v>
      </c>
    </row>
    <row r="15" spans="1:14" ht="15" thickBot="1" x14ac:dyDescent="0.35">
      <c r="A15" s="274" t="s">
        <v>9</v>
      </c>
      <c r="B15" s="275">
        <v>46.557749975351754</v>
      </c>
      <c r="C15" s="275">
        <v>0.46062027821973967</v>
      </c>
      <c r="D15" s="275">
        <v>2.2034975623270201</v>
      </c>
      <c r="E15" s="275">
        <v>7.8397488621286301E-2</v>
      </c>
      <c r="F15" s="275">
        <v>1.3765440279702965</v>
      </c>
      <c r="G15" s="275">
        <v>0</v>
      </c>
      <c r="H15" s="275">
        <v>0.37396769845718725</v>
      </c>
      <c r="I15" s="275">
        <v>1.1526165767251373</v>
      </c>
      <c r="J15" s="275">
        <v>25.285106008987846</v>
      </c>
      <c r="K15" s="275">
        <v>5.6295556710886032</v>
      </c>
      <c r="L15" s="275">
        <v>16.477022600547048</v>
      </c>
      <c r="M15" s="275">
        <v>0.40492211170420389</v>
      </c>
      <c r="N15" s="275">
        <v>100</v>
      </c>
    </row>
    <row r="16" spans="1:14" ht="15" thickBot="1" x14ac:dyDescent="0.35">
      <c r="A16" s="273" t="s">
        <v>10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</row>
    <row r="17" spans="1:14" ht="15" thickBot="1" x14ac:dyDescent="0.35">
      <c r="A17" s="274" t="s">
        <v>11</v>
      </c>
      <c r="B17" s="275">
        <v>41.98283428509621</v>
      </c>
      <c r="C17" s="275">
        <v>0.59638617776063552</v>
      </c>
      <c r="D17" s="275">
        <v>1.9257563214739932</v>
      </c>
      <c r="E17" s="275">
        <v>0.71583945710371122</v>
      </c>
      <c r="F17" s="275">
        <v>0.82160970072671091</v>
      </c>
      <c r="G17" s="275">
        <v>1.1085918974324644</v>
      </c>
      <c r="H17" s="275">
        <v>1.2319733964790671</v>
      </c>
      <c r="I17" s="275">
        <v>1.4762074553310545</v>
      </c>
      <c r="J17" s="275">
        <v>16.900518098963349</v>
      </c>
      <c r="K17" s="275">
        <v>7.8092205557315841</v>
      </c>
      <c r="L17" s="275">
        <v>23.97226580016217</v>
      </c>
      <c r="M17" s="275">
        <v>1.4587968537385092</v>
      </c>
      <c r="N17" s="276">
        <v>100</v>
      </c>
    </row>
    <row r="18" spans="1:14" ht="15" thickBot="1" x14ac:dyDescent="0.35">
      <c r="A18" s="277" t="s">
        <v>78</v>
      </c>
      <c r="B18" s="278">
        <v>46.557749975351754</v>
      </c>
      <c r="C18" s="278">
        <v>0.46062027821973967</v>
      </c>
      <c r="D18" s="278">
        <v>2.2034975623270201</v>
      </c>
      <c r="E18" s="278">
        <v>7.8397488621286301E-2</v>
      </c>
      <c r="F18" s="278">
        <v>1.3765440279702965</v>
      </c>
      <c r="G18" s="278">
        <v>0</v>
      </c>
      <c r="H18" s="278">
        <v>0.37396769845718725</v>
      </c>
      <c r="I18" s="278">
        <v>1.1526165767251373</v>
      </c>
      <c r="J18" s="278">
        <v>25.285106008987846</v>
      </c>
      <c r="K18" s="278">
        <v>5.6295556710886032</v>
      </c>
      <c r="L18" s="278">
        <v>16.477022600547048</v>
      </c>
      <c r="M18" s="278">
        <v>0.40492211170420389</v>
      </c>
      <c r="N18" s="279">
        <v>100</v>
      </c>
    </row>
    <row r="19" spans="1:14" ht="15" thickBot="1" x14ac:dyDescent="0.35">
      <c r="A19" s="277" t="s">
        <v>79</v>
      </c>
      <c r="B19" s="278">
        <v>39.40169585096541</v>
      </c>
      <c r="C19" s="278">
        <v>0.67298443772328798</v>
      </c>
      <c r="D19" s="278">
        <v>1.7690564738602008</v>
      </c>
      <c r="E19" s="278">
        <v>1.0754801752666141</v>
      </c>
      <c r="F19" s="278">
        <v>0.50851927077233483</v>
      </c>
      <c r="G19" s="278">
        <v>1.7340524191037463</v>
      </c>
      <c r="H19" s="278">
        <v>1.7160547727949103</v>
      </c>
      <c r="I19" s="278">
        <v>1.6587753779450316</v>
      </c>
      <c r="J19" s="278">
        <v>12.169986746219079</v>
      </c>
      <c r="K19" s="278">
        <v>9.0389736677422547</v>
      </c>
      <c r="L19" s="278">
        <v>28.201034504445538</v>
      </c>
      <c r="M19" s="278">
        <v>2.0533863031613269</v>
      </c>
      <c r="N19" s="279">
        <v>100</v>
      </c>
    </row>
    <row r="20" spans="1:14" ht="15" thickBot="1" x14ac:dyDescent="0.35">
      <c r="A20" s="274" t="s">
        <v>12</v>
      </c>
      <c r="B20" s="278">
        <v>25.029437334018407</v>
      </c>
      <c r="C20" s="278">
        <v>0.97035170961989226</v>
      </c>
      <c r="D20" s="278">
        <v>3.0479143726701396</v>
      </c>
      <c r="E20" s="278">
        <v>2.9866728910242961</v>
      </c>
      <c r="F20" s="278">
        <v>0.28793800101948647</v>
      </c>
      <c r="G20" s="278">
        <v>1.5728783375181159</v>
      </c>
      <c r="H20" s="278">
        <v>4.2879756955482549</v>
      </c>
      <c r="I20" s="278">
        <v>0.83539155981626823</v>
      </c>
      <c r="J20" s="278">
        <v>12.471702836610229</v>
      </c>
      <c r="K20" s="278">
        <v>7.9403746627767902</v>
      </c>
      <c r="L20" s="278">
        <v>37.325274519996903</v>
      </c>
      <c r="M20" s="278">
        <v>3.2440880793811764</v>
      </c>
      <c r="N20" s="279">
        <v>100</v>
      </c>
    </row>
    <row r="21" spans="1:14" ht="15" thickBot="1" x14ac:dyDescent="0.35">
      <c r="A21" s="273" t="s">
        <v>100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</row>
    <row r="22" spans="1:14" ht="15" thickBot="1" x14ac:dyDescent="0.35">
      <c r="A22" s="274" t="s">
        <v>17</v>
      </c>
      <c r="B22" s="275">
        <v>30.687798968540697</v>
      </c>
      <c r="C22" s="275">
        <v>0.86719119475525286</v>
      </c>
      <c r="D22" s="275">
        <v>2.7345860002292288</v>
      </c>
      <c r="E22" s="275">
        <v>2.2806336151121864</v>
      </c>
      <c r="F22" s="275">
        <v>0.4235053515517947</v>
      </c>
      <c r="G22" s="275">
        <v>1.3096913865513826</v>
      </c>
      <c r="H22" s="275">
        <v>3.291383657014916</v>
      </c>
      <c r="I22" s="275">
        <v>1.0473931312674774</v>
      </c>
      <c r="J22" s="275">
        <v>13.847154393755604</v>
      </c>
      <c r="K22" s="275">
        <v>8.2273628997294228</v>
      </c>
      <c r="L22" s="275">
        <v>32.714389865767451</v>
      </c>
      <c r="M22" s="275">
        <v>2.5689095357249183</v>
      </c>
      <c r="N22" s="275">
        <v>100</v>
      </c>
    </row>
    <row r="23" spans="1:14" ht="15" thickBot="1" x14ac:dyDescent="0.35">
      <c r="A23" s="274" t="s">
        <v>21</v>
      </c>
      <c r="B23" s="275">
        <v>34.446169899429322</v>
      </c>
      <c r="C23" s="275">
        <v>0.55807168229456217</v>
      </c>
      <c r="D23" s="275">
        <v>1.8464448046752853</v>
      </c>
      <c r="E23" s="275">
        <v>1.2353053645189109</v>
      </c>
      <c r="F23" s="275">
        <v>0.98633241198424226</v>
      </c>
      <c r="G23" s="275">
        <v>2.3373851421106426</v>
      </c>
      <c r="H23" s="275">
        <v>2.3696732296715166</v>
      </c>
      <c r="I23" s="275">
        <v>1.2090629988879606</v>
      </c>
      <c r="J23" s="275">
        <v>15.901945815855258</v>
      </c>
      <c r="K23" s="275">
        <v>4.7428911066074368</v>
      </c>
      <c r="L23" s="275">
        <v>31.364946681411748</v>
      </c>
      <c r="M23" s="275">
        <v>3.0017708625530659</v>
      </c>
      <c r="N23" s="275">
        <v>100</v>
      </c>
    </row>
    <row r="24" spans="1:14" ht="15" thickBot="1" x14ac:dyDescent="0.35">
      <c r="A24" s="280" t="s">
        <v>14</v>
      </c>
      <c r="B24" s="281">
        <v>31.047562906925929</v>
      </c>
      <c r="C24" s="281">
        <v>0.83760123269998499</v>
      </c>
      <c r="D24" s="281">
        <v>2.6495701302604768</v>
      </c>
      <c r="E24" s="281">
        <v>2.1805712702147977</v>
      </c>
      <c r="F24" s="281">
        <v>0.47738105557740446</v>
      </c>
      <c r="G24" s="281">
        <v>1.4080656981222157</v>
      </c>
      <c r="H24" s="281">
        <v>3.2031544269869192</v>
      </c>
      <c r="I24" s="281">
        <v>1.0628687161320129</v>
      </c>
      <c r="J24" s="281">
        <v>14.043845957246395</v>
      </c>
      <c r="K24" s="281">
        <v>7.8938175103737702</v>
      </c>
      <c r="L24" s="281">
        <v>32.58521661396275</v>
      </c>
      <c r="M24" s="281">
        <v>2.6103444814974344</v>
      </c>
      <c r="N24" s="281">
        <v>100</v>
      </c>
    </row>
    <row r="25" spans="1:14" ht="15.6" x14ac:dyDescent="0.3">
      <c r="E25" s="37"/>
    </row>
    <row r="26" spans="1:14" ht="15.6" x14ac:dyDescent="0.3">
      <c r="E26" s="32" t="s">
        <v>226</v>
      </c>
    </row>
  </sheetData>
  <mergeCells count="4">
    <mergeCell ref="A4:N4"/>
    <mergeCell ref="A16:N16"/>
    <mergeCell ref="A21:N21"/>
    <mergeCell ref="A1:N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07DF-D828-4FFA-833F-2A53388D4595}">
  <dimension ref="D8:H15"/>
  <sheetViews>
    <sheetView workbookViewId="0">
      <selection activeCell="L16" sqref="L16"/>
    </sheetView>
  </sheetViews>
  <sheetFormatPr baseColWidth="10" defaultRowHeight="14.4" x14ac:dyDescent="0.3"/>
  <sheetData>
    <row r="8" spans="4:8" x14ac:dyDescent="0.3">
      <c r="D8" s="155" t="s">
        <v>293</v>
      </c>
      <c r="E8" s="155"/>
      <c r="F8" s="155"/>
      <c r="G8" s="155"/>
      <c r="H8" s="155"/>
    </row>
    <row r="9" spans="4:8" x14ac:dyDescent="0.3">
      <c r="D9" s="155"/>
      <c r="E9" s="155"/>
      <c r="F9" s="155"/>
      <c r="G9" s="155"/>
      <c r="H9" s="155"/>
    </row>
    <row r="10" spans="4:8" x14ac:dyDescent="0.3">
      <c r="D10" s="155"/>
      <c r="E10" s="155"/>
      <c r="F10" s="155"/>
      <c r="G10" s="155"/>
      <c r="H10" s="155"/>
    </row>
    <row r="11" spans="4:8" x14ac:dyDescent="0.3">
      <c r="D11" s="155"/>
      <c r="E11" s="155"/>
      <c r="F11" s="155"/>
      <c r="G11" s="155"/>
      <c r="H11" s="155"/>
    </row>
    <row r="12" spans="4:8" x14ac:dyDescent="0.3">
      <c r="D12" s="155"/>
      <c r="E12" s="155"/>
      <c r="F12" s="155"/>
      <c r="G12" s="155"/>
      <c r="H12" s="155"/>
    </row>
    <row r="13" spans="4:8" x14ac:dyDescent="0.3">
      <c r="D13" s="155"/>
      <c r="E13" s="155"/>
      <c r="F13" s="155"/>
      <c r="G13" s="155"/>
      <c r="H13" s="155"/>
    </row>
    <row r="14" spans="4:8" x14ac:dyDescent="0.3">
      <c r="D14" s="155"/>
      <c r="E14" s="155"/>
      <c r="F14" s="155"/>
      <c r="G14" s="155"/>
      <c r="H14" s="155"/>
    </row>
    <row r="15" spans="4:8" x14ac:dyDescent="0.3">
      <c r="D15" s="155"/>
      <c r="E15" s="155"/>
      <c r="F15" s="155"/>
      <c r="G15" s="155"/>
      <c r="H15" s="155"/>
    </row>
  </sheetData>
  <mergeCells count="1">
    <mergeCell ref="D8:H1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3E610-9CA5-43A8-BAF1-B95CF36FB42E}">
  <dimension ref="A2:F34"/>
  <sheetViews>
    <sheetView topLeftCell="A16" workbookViewId="0">
      <selection activeCell="A2" sqref="A2"/>
    </sheetView>
  </sheetViews>
  <sheetFormatPr baseColWidth="10" defaultRowHeight="14.4" x14ac:dyDescent="0.3"/>
  <cols>
    <col min="1" max="1" width="38.33203125" customWidth="1"/>
    <col min="3" max="3" width="18.44140625" customWidth="1"/>
    <col min="4" max="4" width="20.6640625" customWidth="1"/>
    <col min="5" max="5" width="19.88671875" customWidth="1"/>
  </cols>
  <sheetData>
    <row r="2" spans="1:6" x14ac:dyDescent="0.3">
      <c r="A2" s="88" t="s">
        <v>238</v>
      </c>
    </row>
    <row r="3" spans="1:6" ht="15" thickBot="1" x14ac:dyDescent="0.35"/>
    <row r="4" spans="1:6" ht="28.2" thickBot="1" x14ac:dyDescent="0.35">
      <c r="A4" s="83" t="s">
        <v>232</v>
      </c>
      <c r="B4" s="78" t="s">
        <v>239</v>
      </c>
      <c r="C4" s="78" t="s">
        <v>240</v>
      </c>
      <c r="D4" s="78" t="s">
        <v>241</v>
      </c>
      <c r="E4" s="78" t="s">
        <v>242</v>
      </c>
      <c r="F4" s="78" t="s">
        <v>42</v>
      </c>
    </row>
    <row r="5" spans="1:6" ht="16.2" thickBot="1" x14ac:dyDescent="0.35">
      <c r="A5" s="210" t="s">
        <v>0</v>
      </c>
      <c r="B5" s="211"/>
      <c r="C5" s="211"/>
      <c r="D5" s="211"/>
      <c r="E5" s="211"/>
      <c r="F5" s="212"/>
    </row>
    <row r="6" spans="1:6" ht="16.2" thickBot="1" x14ac:dyDescent="0.35">
      <c r="A6" s="2" t="s">
        <v>243</v>
      </c>
      <c r="B6" s="50">
        <v>72.456146770463192</v>
      </c>
      <c r="C6" s="50">
        <v>1.3120303477617392</v>
      </c>
      <c r="D6" s="50">
        <v>0.24496630261458249</v>
      </c>
      <c r="E6" s="50">
        <v>25.98685657916225</v>
      </c>
      <c r="F6" s="50">
        <v>100</v>
      </c>
    </row>
    <row r="7" spans="1:6" ht="16.2" thickBot="1" x14ac:dyDescent="0.35">
      <c r="A7" s="2" t="s">
        <v>244</v>
      </c>
      <c r="B7" s="50">
        <v>36.89499708627487</v>
      </c>
      <c r="C7" s="50">
        <v>7.8889726632745889</v>
      </c>
      <c r="D7" s="50">
        <v>2.3473095255889378</v>
      </c>
      <c r="E7" s="50">
        <v>52.868720724862918</v>
      </c>
      <c r="F7" s="50">
        <v>100</v>
      </c>
    </row>
    <row r="8" spans="1:6" ht="16.2" thickBot="1" x14ac:dyDescent="0.35">
      <c r="A8" s="2" t="s">
        <v>245</v>
      </c>
      <c r="B8" s="50">
        <v>73.744180305690804</v>
      </c>
      <c r="C8" s="50">
        <v>0.79530017309751877</v>
      </c>
      <c r="D8" s="50">
        <v>1.9003925688590113</v>
      </c>
      <c r="E8" s="50">
        <v>23.560126952353837</v>
      </c>
      <c r="F8" s="50">
        <v>100</v>
      </c>
    </row>
    <row r="9" spans="1:6" ht="16.2" thickBot="1" x14ac:dyDescent="0.35">
      <c r="A9" s="2" t="s">
        <v>246</v>
      </c>
      <c r="B9" s="50">
        <v>52.736174511188963</v>
      </c>
      <c r="C9" s="50">
        <v>0.918837325771792</v>
      </c>
      <c r="D9" s="50">
        <v>0.74246351309631797</v>
      </c>
      <c r="E9" s="50">
        <v>45.602524649942197</v>
      </c>
      <c r="F9" s="50">
        <v>100</v>
      </c>
    </row>
    <row r="10" spans="1:6" ht="16.2" thickBot="1" x14ac:dyDescent="0.35">
      <c r="A10" s="2" t="s">
        <v>247</v>
      </c>
      <c r="B10" s="50">
        <v>59.341702784079551</v>
      </c>
      <c r="C10" s="50">
        <v>2.9891871093283626</v>
      </c>
      <c r="D10" s="50">
        <v>1.7880017990035364</v>
      </c>
      <c r="E10" s="50">
        <v>35.881108307589102</v>
      </c>
      <c r="F10" s="50">
        <v>100</v>
      </c>
    </row>
    <row r="11" spans="1:6" ht="16.2" thickBot="1" x14ac:dyDescent="0.35">
      <c r="A11" s="2" t="s">
        <v>6</v>
      </c>
      <c r="B11" s="50">
        <v>83.036638836574951</v>
      </c>
      <c r="C11" s="50">
        <v>0.92124083972838411</v>
      </c>
      <c r="D11" s="50">
        <v>0.34697489135326676</v>
      </c>
      <c r="E11" s="50">
        <v>15.69514543234351</v>
      </c>
      <c r="F11" s="50">
        <v>100</v>
      </c>
    </row>
    <row r="12" spans="1:6" ht="16.2" thickBot="1" x14ac:dyDescent="0.35">
      <c r="A12" s="2" t="s">
        <v>7</v>
      </c>
      <c r="B12" s="50">
        <v>24.315233910646359</v>
      </c>
      <c r="C12" s="50">
        <v>19.546444198887915</v>
      </c>
      <c r="D12" s="50">
        <v>1.6823194822697087</v>
      </c>
      <c r="E12" s="50">
        <v>54.456002408196447</v>
      </c>
      <c r="F12" s="50">
        <v>100</v>
      </c>
    </row>
    <row r="13" spans="1:6" ht="16.2" thickBot="1" x14ac:dyDescent="0.35">
      <c r="A13" s="2" t="s">
        <v>8</v>
      </c>
      <c r="B13" s="50">
        <v>45.735546591354826</v>
      </c>
      <c r="C13" s="50">
        <v>2.8107786506990697</v>
      </c>
      <c r="D13" s="50">
        <v>0.64773702981011572</v>
      </c>
      <c r="E13" s="50">
        <v>50.805937728135255</v>
      </c>
      <c r="F13" s="50">
        <v>100</v>
      </c>
    </row>
    <row r="14" spans="1:6" ht="16.2" thickBot="1" x14ac:dyDescent="0.35">
      <c r="A14" s="2" t="s">
        <v>312</v>
      </c>
      <c r="B14" s="50">
        <v>37.735641448678329</v>
      </c>
      <c r="C14" s="50">
        <v>0.62587912470436613</v>
      </c>
      <c r="D14" s="50">
        <v>0.31293956235218306</v>
      </c>
      <c r="E14" s="50">
        <v>61.325539864265245</v>
      </c>
      <c r="F14" s="50">
        <v>100</v>
      </c>
    </row>
    <row r="15" spans="1:6" ht="16.2" thickBot="1" x14ac:dyDescent="0.35">
      <c r="A15" s="2" t="s">
        <v>313</v>
      </c>
      <c r="B15" s="50">
        <v>35.55894805675576</v>
      </c>
      <c r="C15" s="50">
        <v>9.1107504659129752</v>
      </c>
      <c r="D15" s="50">
        <v>3.762539143152698</v>
      </c>
      <c r="E15" s="50">
        <v>51.567762334179079</v>
      </c>
      <c r="F15" s="50">
        <v>100</v>
      </c>
    </row>
    <row r="16" spans="1:6" ht="16.2" thickBot="1" x14ac:dyDescent="0.35">
      <c r="A16" s="2" t="s">
        <v>248</v>
      </c>
      <c r="B16" s="50">
        <v>52.116283809049278</v>
      </c>
      <c r="C16" s="50">
        <v>3.388203400887452</v>
      </c>
      <c r="D16" s="50">
        <v>3.312222105654568</v>
      </c>
      <c r="E16" s="50">
        <v>41.18329068440719</v>
      </c>
      <c r="F16" s="50">
        <v>100</v>
      </c>
    </row>
    <row r="17" spans="1:6" ht="16.2" thickBot="1" x14ac:dyDescent="0.35">
      <c r="A17" s="210" t="s">
        <v>10</v>
      </c>
      <c r="B17" s="211"/>
      <c r="C17" s="211"/>
      <c r="D17" s="211"/>
      <c r="E17" s="211"/>
      <c r="F17" s="212"/>
    </row>
    <row r="18" spans="1:6" ht="16.2" thickBot="1" x14ac:dyDescent="0.35">
      <c r="A18" s="2" t="s">
        <v>11</v>
      </c>
      <c r="B18" s="50">
        <v>51.880885173327066</v>
      </c>
      <c r="C18" s="50">
        <v>3.3041739053646593</v>
      </c>
      <c r="D18" s="50">
        <v>3.330584469892802</v>
      </c>
      <c r="E18" s="50">
        <v>41.484356451416346</v>
      </c>
      <c r="F18" s="50">
        <v>100</v>
      </c>
    </row>
    <row r="19" spans="1:6" ht="16.2" thickBot="1" x14ac:dyDescent="0.35">
      <c r="A19" s="6" t="s">
        <v>249</v>
      </c>
      <c r="B19" s="51">
        <v>52.275661121109792</v>
      </c>
      <c r="C19" s="51">
        <v>3.3759690782907676</v>
      </c>
      <c r="D19" s="51">
        <v>3.3256860701279707</v>
      </c>
      <c r="E19" s="51">
        <v>41.022683730469929</v>
      </c>
      <c r="F19" s="51">
        <v>100</v>
      </c>
    </row>
    <row r="20" spans="1:6" ht="16.2" thickBot="1" x14ac:dyDescent="0.35">
      <c r="A20" s="6" t="s">
        <v>250</v>
      </c>
      <c r="B20" s="51">
        <v>52.000176619008109</v>
      </c>
      <c r="C20" s="51">
        <v>3.2532865083432707</v>
      </c>
      <c r="D20" s="51">
        <v>3.3384758667627801</v>
      </c>
      <c r="E20" s="51">
        <v>41.408061005887149</v>
      </c>
      <c r="F20" s="51">
        <v>100</v>
      </c>
    </row>
    <row r="21" spans="1:6" ht="16.2" thickBot="1" x14ac:dyDescent="0.35">
      <c r="A21" s="2" t="s">
        <v>12</v>
      </c>
      <c r="B21" s="51">
        <v>60.410682691629766</v>
      </c>
      <c r="C21" s="51">
        <v>3.2494547118938248</v>
      </c>
      <c r="D21" s="51">
        <v>0.83337002948257366</v>
      </c>
      <c r="E21" s="51">
        <v>35.506492566990808</v>
      </c>
      <c r="F21" s="51">
        <v>100</v>
      </c>
    </row>
    <row r="22" spans="1:6" ht="16.2" thickBot="1" x14ac:dyDescent="0.35">
      <c r="A22" s="210" t="s">
        <v>13</v>
      </c>
      <c r="B22" s="211"/>
      <c r="C22" s="211"/>
      <c r="D22" s="211"/>
      <c r="E22" s="211"/>
      <c r="F22" s="212"/>
    </row>
    <row r="23" spans="1:6" ht="16.2" thickBot="1" x14ac:dyDescent="0.35">
      <c r="A23" s="2" t="s">
        <v>17</v>
      </c>
      <c r="B23" s="50">
        <v>73.598416786567583</v>
      </c>
      <c r="C23" s="50">
        <v>3.4188864757169091</v>
      </c>
      <c r="D23" s="50">
        <v>1.2249070277778107</v>
      </c>
      <c r="E23" s="50">
        <v>21.757789709937388</v>
      </c>
      <c r="F23" s="50">
        <v>100</v>
      </c>
    </row>
    <row r="24" spans="1:6" ht="16.2" thickBot="1" x14ac:dyDescent="0.35">
      <c r="A24" s="2" t="s">
        <v>21</v>
      </c>
      <c r="B24" s="50">
        <v>43.338449281337731</v>
      </c>
      <c r="C24" s="50">
        <v>3.1385242406242035</v>
      </c>
      <c r="D24" s="50">
        <v>2.1412264686683664</v>
      </c>
      <c r="E24" s="50">
        <v>51.381800009369663</v>
      </c>
      <c r="F24" s="50">
        <v>100</v>
      </c>
    </row>
    <row r="25" spans="1:6" ht="16.2" thickBot="1" x14ac:dyDescent="0.35">
      <c r="A25" s="210" t="s">
        <v>251</v>
      </c>
      <c r="B25" s="211"/>
      <c r="C25" s="211"/>
      <c r="D25" s="211"/>
      <c r="E25" s="211"/>
      <c r="F25" s="212"/>
    </row>
    <row r="26" spans="1:6" ht="16.2" thickBot="1" x14ac:dyDescent="0.35">
      <c r="A26" s="7" t="s">
        <v>252</v>
      </c>
      <c r="B26" s="50">
        <v>37.949059100446412</v>
      </c>
      <c r="C26" s="50">
        <v>3.9922364236408305</v>
      </c>
      <c r="D26" s="50">
        <v>2.2975734847853069</v>
      </c>
      <c r="E26" s="50">
        <v>55.761130991127239</v>
      </c>
      <c r="F26" s="50">
        <v>100</v>
      </c>
    </row>
    <row r="27" spans="1:6" ht="16.2" thickBot="1" x14ac:dyDescent="0.35">
      <c r="A27" s="89" t="s">
        <v>253</v>
      </c>
      <c r="B27" s="50">
        <v>62.998209819531411</v>
      </c>
      <c r="C27" s="50">
        <v>4.6995632825653315</v>
      </c>
      <c r="D27" s="50">
        <v>2.4416700812222016</v>
      </c>
      <c r="E27" s="50">
        <v>29.860556816681139</v>
      </c>
      <c r="F27" s="50">
        <v>100</v>
      </c>
    </row>
    <row r="28" spans="1:6" ht="16.2" thickBot="1" x14ac:dyDescent="0.35">
      <c r="A28" s="89" t="s">
        <v>254</v>
      </c>
      <c r="B28" s="50">
        <v>72.328220826697859</v>
      </c>
      <c r="C28" s="50">
        <v>2.4931063659745138</v>
      </c>
      <c r="D28" s="50">
        <v>1.1529915072221886</v>
      </c>
      <c r="E28" s="50">
        <v>24.025681300106292</v>
      </c>
      <c r="F28" s="50">
        <v>100</v>
      </c>
    </row>
    <row r="29" spans="1:6" ht="16.2" thickBot="1" x14ac:dyDescent="0.35">
      <c r="A29" s="7" t="s">
        <v>255</v>
      </c>
      <c r="B29" s="50">
        <v>32.50177975746881</v>
      </c>
      <c r="C29" s="50">
        <v>0</v>
      </c>
      <c r="D29" s="50">
        <v>0.14804767771706867</v>
      </c>
      <c r="E29" s="50">
        <v>67.350172564814216</v>
      </c>
      <c r="F29" s="50">
        <v>100</v>
      </c>
    </row>
    <row r="30" spans="1:6" ht="16.2" thickBot="1" x14ac:dyDescent="0.35">
      <c r="A30" s="89" t="s">
        <v>256</v>
      </c>
      <c r="B30" s="50">
        <v>49.329242164355819</v>
      </c>
      <c r="C30" s="50">
        <v>4.3135850087027654</v>
      </c>
      <c r="D30" s="50">
        <v>2.3630386043308178</v>
      </c>
      <c r="E30" s="50">
        <v>43.994134222611116</v>
      </c>
      <c r="F30" s="50">
        <v>100</v>
      </c>
    </row>
    <row r="31" spans="1:6" ht="16.2" thickBot="1" x14ac:dyDescent="0.35">
      <c r="A31" s="89" t="s">
        <v>257</v>
      </c>
      <c r="B31" s="50">
        <v>66.301213900829353</v>
      </c>
      <c r="C31" s="50">
        <v>2.1158200975747108</v>
      </c>
      <c r="D31" s="50">
        <v>1.0009115508432758</v>
      </c>
      <c r="E31" s="50">
        <v>30.582054450753294</v>
      </c>
      <c r="F31" s="50">
        <v>100</v>
      </c>
    </row>
    <row r="32" spans="1:6" ht="16.2" thickBot="1" x14ac:dyDescent="0.35">
      <c r="A32" s="8" t="s">
        <v>14</v>
      </c>
      <c r="B32" s="53">
        <v>57.39759155114772</v>
      </c>
      <c r="C32" s="53">
        <v>3.2687838831557103</v>
      </c>
      <c r="D32" s="53">
        <v>1.7154935136726062</v>
      </c>
      <c r="E32" s="53">
        <v>37.618131052019805</v>
      </c>
      <c r="F32" s="53">
        <v>100</v>
      </c>
    </row>
    <row r="33" spans="1:6" x14ac:dyDescent="0.3">
      <c r="B33" s="283"/>
      <c r="C33" s="283"/>
      <c r="D33" s="283"/>
      <c r="E33" s="283"/>
      <c r="F33" s="283"/>
    </row>
    <row r="34" spans="1:6" ht="15.6" x14ac:dyDescent="0.3">
      <c r="A34" s="32" t="s">
        <v>309</v>
      </c>
    </row>
  </sheetData>
  <mergeCells count="4">
    <mergeCell ref="A5:F5"/>
    <mergeCell ref="A17:F17"/>
    <mergeCell ref="A22:F22"/>
    <mergeCell ref="A25:F2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BB3C9-7C1D-4B18-AEE0-AD4941ED3BD6}">
  <dimension ref="A2:E35"/>
  <sheetViews>
    <sheetView topLeftCell="A11" workbookViewId="0">
      <selection activeCell="B33" sqref="B33:E33"/>
    </sheetView>
  </sheetViews>
  <sheetFormatPr baseColWidth="10" defaultRowHeight="14.4" x14ac:dyDescent="0.3"/>
  <cols>
    <col min="1" max="1" width="28.88671875" customWidth="1"/>
    <col min="3" max="3" width="20" customWidth="1"/>
    <col min="4" max="4" width="20.88671875" customWidth="1"/>
    <col min="5" max="5" width="21.33203125" customWidth="1"/>
  </cols>
  <sheetData>
    <row r="2" spans="1:5" x14ac:dyDescent="0.3">
      <c r="A2" s="88" t="s">
        <v>258</v>
      </c>
    </row>
    <row r="3" spans="1:5" ht="15" thickBot="1" x14ac:dyDescent="0.35"/>
    <row r="4" spans="1:5" ht="42" thickBot="1" x14ac:dyDescent="0.35">
      <c r="A4" s="284" t="s">
        <v>232</v>
      </c>
      <c r="B4" s="285" t="s">
        <v>259</v>
      </c>
      <c r="C4" s="77" t="s">
        <v>260</v>
      </c>
      <c r="D4" s="77" t="s">
        <v>261</v>
      </c>
      <c r="E4" s="77" t="s">
        <v>262</v>
      </c>
    </row>
    <row r="5" spans="1:5" ht="15" thickBot="1" x14ac:dyDescent="0.35">
      <c r="A5" s="284"/>
      <c r="B5" s="285"/>
      <c r="C5" s="77" t="s">
        <v>263</v>
      </c>
      <c r="D5" s="77" t="s">
        <v>264</v>
      </c>
      <c r="E5" s="77" t="s">
        <v>265</v>
      </c>
    </row>
    <row r="6" spans="1:5" ht="16.2" thickBot="1" x14ac:dyDescent="0.35">
      <c r="A6" s="286" t="s">
        <v>0</v>
      </c>
      <c r="B6" s="286"/>
      <c r="C6" s="286"/>
      <c r="D6" s="286"/>
      <c r="E6" s="286"/>
    </row>
    <row r="7" spans="1:5" ht="16.2" thickBot="1" x14ac:dyDescent="0.35">
      <c r="A7" s="4" t="s">
        <v>243</v>
      </c>
      <c r="B7" s="246">
        <v>1.7785858333723055</v>
      </c>
      <c r="C7" s="246">
        <v>11.482594988629618</v>
      </c>
      <c r="D7" s="246">
        <v>2.0742795329646766</v>
      </c>
      <c r="E7" s="246">
        <v>11.611017570458685</v>
      </c>
    </row>
    <row r="8" spans="1:5" ht="16.2" thickBot="1" x14ac:dyDescent="0.35">
      <c r="A8" s="4" t="s">
        <v>244</v>
      </c>
      <c r="B8" s="246">
        <v>17.615617167019817</v>
      </c>
      <c r="C8" s="246">
        <v>22.041503034223059</v>
      </c>
      <c r="D8" s="246">
        <v>19.271296783503082</v>
      </c>
      <c r="E8" s="246">
        <v>23.00286588238556</v>
      </c>
    </row>
    <row r="9" spans="1:5" ht="16.2" thickBot="1" x14ac:dyDescent="0.35">
      <c r="A9" s="4" t="s">
        <v>245</v>
      </c>
      <c r="B9" s="246">
        <v>1.066951591276301</v>
      </c>
      <c r="C9" s="246">
        <v>6.1169245975945028</v>
      </c>
      <c r="D9" s="246">
        <v>3.4919551002928713</v>
      </c>
      <c r="E9" s="246">
        <v>8.3680671827384909</v>
      </c>
    </row>
    <row r="10" spans="1:5" ht="16.2" thickBot="1" x14ac:dyDescent="0.35">
      <c r="A10" s="4" t="s">
        <v>246</v>
      </c>
      <c r="B10" s="246">
        <v>1.7124911435372037</v>
      </c>
      <c r="C10" s="246">
        <v>21.489323219739624</v>
      </c>
      <c r="D10" s="246">
        <v>2.9731378404467543</v>
      </c>
      <c r="E10" s="246">
        <v>21.963523346993981</v>
      </c>
    </row>
    <row r="11" spans="1:5" ht="16.2" thickBot="1" x14ac:dyDescent="0.35">
      <c r="A11" s="4" t="s">
        <v>247</v>
      </c>
      <c r="B11" s="246">
        <v>4.7956753295840526</v>
      </c>
      <c r="C11" s="246">
        <v>7.7602062623703523</v>
      </c>
      <c r="D11" s="246">
        <v>6.9104076169233144</v>
      </c>
      <c r="E11" s="246">
        <v>9.5833559474324499</v>
      </c>
    </row>
    <row r="12" spans="1:5" ht="16.2" thickBot="1" x14ac:dyDescent="0.35">
      <c r="A12" s="4" t="s">
        <v>6</v>
      </c>
      <c r="B12" s="246">
        <v>1.0972654898863519</v>
      </c>
      <c r="C12" s="246">
        <v>7.9019913115612672</v>
      </c>
      <c r="D12" s="246">
        <v>1.4924287237752814</v>
      </c>
      <c r="E12" s="246">
        <v>8.2155749383325727</v>
      </c>
    </row>
    <row r="13" spans="1:5" ht="16.2" thickBot="1" x14ac:dyDescent="0.35">
      <c r="A13" s="4" t="s">
        <v>7</v>
      </c>
      <c r="B13" s="246">
        <v>44.563831210641958</v>
      </c>
      <c r="C13" s="246">
        <v>45.958832934947424</v>
      </c>
      <c r="D13" s="246">
        <v>39.98352405063784</v>
      </c>
      <c r="E13" s="246">
        <v>41.135958824824044</v>
      </c>
    </row>
    <row r="14" spans="1:5" ht="16.2" thickBot="1" x14ac:dyDescent="0.35">
      <c r="A14" s="4" t="s">
        <v>8</v>
      </c>
      <c r="B14" s="246">
        <v>5.7898896295124649</v>
      </c>
      <c r="C14" s="246">
        <v>26.483838858740587</v>
      </c>
      <c r="D14" s="246">
        <v>6.0624811062534176</v>
      </c>
      <c r="E14" s="246">
        <v>23.672523014377735</v>
      </c>
    </row>
    <row r="15" spans="1:5" ht="16.2" thickBot="1" x14ac:dyDescent="0.35">
      <c r="A15" s="4" t="s">
        <v>312</v>
      </c>
      <c r="B15" s="246">
        <v>1.6315284570305459</v>
      </c>
      <c r="C15" s="246">
        <v>3.0888219882725463</v>
      </c>
      <c r="D15" s="246">
        <v>1.7606777209508004</v>
      </c>
      <c r="E15" s="246">
        <v>2.8091114732754656</v>
      </c>
    </row>
    <row r="16" spans="1:5" ht="16.2" thickBot="1" x14ac:dyDescent="0.35">
      <c r="A16" s="4" t="s">
        <v>313</v>
      </c>
      <c r="B16" s="246">
        <v>20.395818121068139</v>
      </c>
      <c r="C16" s="246">
        <v>37.296333790204308</v>
      </c>
      <c r="D16" s="246">
        <v>23.394808271348364</v>
      </c>
      <c r="E16" s="246">
        <v>37.114454981381783</v>
      </c>
    </row>
    <row r="17" spans="1:5" ht="16.2" thickBot="1" x14ac:dyDescent="0.35">
      <c r="A17" s="4" t="s">
        <v>248</v>
      </c>
      <c r="B17" s="246">
        <v>6.1043774498305394</v>
      </c>
      <c r="C17" s="246">
        <v>16.438129651747673</v>
      </c>
      <c r="D17" s="246">
        <v>11.204285218287074</v>
      </c>
      <c r="E17" s="246">
        <v>20.795373984609249</v>
      </c>
    </row>
    <row r="18" spans="1:5" ht="16.2" thickBot="1" x14ac:dyDescent="0.35">
      <c r="A18" s="286" t="s">
        <v>10</v>
      </c>
      <c r="B18" s="286"/>
      <c r="C18" s="286"/>
      <c r="D18" s="286"/>
      <c r="E18" s="286"/>
    </row>
    <row r="19" spans="1:5" ht="16.2" thickBot="1" x14ac:dyDescent="0.35">
      <c r="A19" s="4" t="s">
        <v>11</v>
      </c>
      <c r="B19" s="246">
        <v>5.9874429066988091</v>
      </c>
      <c r="C19" s="246">
        <v>16.076093169181178</v>
      </c>
      <c r="D19" s="246">
        <v>10.95199458148099</v>
      </c>
      <c r="E19" s="246">
        <v>20.14214643667729</v>
      </c>
    </row>
    <row r="20" spans="1:5" ht="16.2" thickBot="1" x14ac:dyDescent="0.35">
      <c r="A20" s="247" t="s">
        <v>249</v>
      </c>
      <c r="B20" s="246">
        <v>6.0662537039699052</v>
      </c>
      <c r="C20" s="246">
        <v>16.378308616611232</v>
      </c>
      <c r="D20" s="246">
        <v>11.181599563434167</v>
      </c>
      <c r="E20" s="246">
        <v>20.756735902352684</v>
      </c>
    </row>
    <row r="21" spans="1:5" ht="16.2" thickBot="1" x14ac:dyDescent="0.35">
      <c r="A21" s="247" t="s">
        <v>250</v>
      </c>
      <c r="B21" s="246">
        <v>5.8879323108579049</v>
      </c>
      <c r="C21" s="246">
        <v>15.893649431113172</v>
      </c>
      <c r="D21" s="246">
        <v>10.757243338952263</v>
      </c>
      <c r="E21" s="246">
        <v>19.77933372455615</v>
      </c>
    </row>
    <row r="22" spans="1:5" ht="16.2" thickBot="1" x14ac:dyDescent="0.35">
      <c r="A22" s="4" t="s">
        <v>12</v>
      </c>
      <c r="B22" s="246">
        <v>5.1043790422513009</v>
      </c>
      <c r="C22" s="246">
        <v>12.751877641545805</v>
      </c>
      <c r="D22" s="246">
        <v>6.0418644598735174</v>
      </c>
      <c r="E22" s="246">
        <v>13.246254517472325</v>
      </c>
    </row>
    <row r="23" spans="1:5" ht="16.2" thickBot="1" x14ac:dyDescent="0.35">
      <c r="A23" s="286" t="s">
        <v>13</v>
      </c>
      <c r="B23" s="286"/>
      <c r="C23" s="286"/>
      <c r="D23" s="286"/>
      <c r="E23" s="286"/>
    </row>
    <row r="24" spans="1:5" ht="16.2" thickBot="1" x14ac:dyDescent="0.35">
      <c r="A24" s="4" t="s">
        <v>17</v>
      </c>
      <c r="B24" s="246">
        <v>4.447441868084173</v>
      </c>
      <c r="C24" s="246">
        <v>11.028491606443646</v>
      </c>
      <c r="D24" s="246">
        <v>5.7269534722967661</v>
      </c>
      <c r="E24" s="246">
        <v>11.986719644239868</v>
      </c>
    </row>
    <row r="25" spans="1:5" ht="16.2" thickBot="1" x14ac:dyDescent="0.35">
      <c r="A25" s="4" t="s">
        <v>21</v>
      </c>
      <c r="B25" s="246">
        <v>6.7419617030674468</v>
      </c>
      <c r="C25" s="246">
        <v>17.896901772576019</v>
      </c>
      <c r="D25" s="246">
        <v>10.294443451584376</v>
      </c>
      <c r="E25" s="246">
        <v>20.408329397451311</v>
      </c>
    </row>
    <row r="26" spans="1:5" ht="16.2" thickBot="1" x14ac:dyDescent="0.35">
      <c r="A26" s="286" t="s">
        <v>266</v>
      </c>
      <c r="B26" s="286"/>
      <c r="C26" s="286"/>
      <c r="D26" s="286"/>
      <c r="E26" s="286"/>
    </row>
    <row r="27" spans="1:5" ht="16.2" thickBot="1" x14ac:dyDescent="0.35">
      <c r="A27" s="253" t="s">
        <v>252</v>
      </c>
      <c r="B27" s="246">
        <v>9.518629250133797</v>
      </c>
      <c r="C27" s="246">
        <v>15.938412065346895</v>
      </c>
      <c r="D27" s="246">
        <v>11.831528333410594</v>
      </c>
      <c r="E27" s="246">
        <v>16.896365703560246</v>
      </c>
    </row>
    <row r="28" spans="1:5" ht="16.2" thickBot="1" x14ac:dyDescent="0.35">
      <c r="A28" s="287" t="s">
        <v>253</v>
      </c>
      <c r="B28" s="246">
        <v>6.9419761791540706</v>
      </c>
      <c r="C28" s="246">
        <v>16.237857512964581</v>
      </c>
      <c r="D28" s="246">
        <v>10.079920601934479</v>
      </c>
      <c r="E28" s="246">
        <v>18.962699249894641</v>
      </c>
    </row>
    <row r="29" spans="1:5" ht="16.2" thickBot="1" x14ac:dyDescent="0.35">
      <c r="A29" s="287" t="s">
        <v>254</v>
      </c>
      <c r="B29" s="246">
        <v>3.3320798487769734</v>
      </c>
      <c r="C29" s="246">
        <v>12.103678801131828</v>
      </c>
      <c r="D29" s="246">
        <v>4.7991188806827418</v>
      </c>
      <c r="E29" s="246">
        <v>13.437599441587796</v>
      </c>
    </row>
    <row r="30" spans="1:5" ht="16.2" thickBot="1" x14ac:dyDescent="0.35">
      <c r="A30" s="253" t="s">
        <v>255</v>
      </c>
      <c r="B30" s="246">
        <v>0</v>
      </c>
      <c r="C30" s="246">
        <v>8.4166728387239491</v>
      </c>
      <c r="D30" s="246">
        <v>0.45344091943812703</v>
      </c>
      <c r="E30" s="246">
        <v>8.831949119456068</v>
      </c>
    </row>
    <row r="31" spans="1:5" ht="16.2" thickBot="1" x14ac:dyDescent="0.35">
      <c r="A31" s="287" t="s">
        <v>256</v>
      </c>
      <c r="B31" s="246">
        <v>8.0413081040389187</v>
      </c>
      <c r="C31" s="246">
        <v>16.110098776627428</v>
      </c>
      <c r="D31" s="246">
        <v>10.910257510511762</v>
      </c>
      <c r="E31" s="246">
        <v>17.983168857261163</v>
      </c>
    </row>
    <row r="32" spans="1:5" ht="16.2" thickBot="1" x14ac:dyDescent="0.35">
      <c r="A32" s="287" t="s">
        <v>257</v>
      </c>
      <c r="B32" s="246">
        <v>3.0925340867949118</v>
      </c>
      <c r="C32" s="246">
        <v>11.838617130109302</v>
      </c>
      <c r="D32" s="246">
        <v>4.489806812572513</v>
      </c>
      <c r="E32" s="246">
        <v>13.109783335830382</v>
      </c>
    </row>
    <row r="33" spans="1:5" ht="16.2" thickBot="1" x14ac:dyDescent="0.35">
      <c r="A33" s="249" t="s">
        <v>14</v>
      </c>
      <c r="B33" s="288">
        <v>5.3881311678089485</v>
      </c>
      <c r="C33" s="288">
        <v>13.82003732937144</v>
      </c>
      <c r="D33" s="288">
        <v>7.6558029595266088</v>
      </c>
      <c r="E33" s="288">
        <v>15.512904317418544</v>
      </c>
    </row>
    <row r="35" spans="1:5" ht="15.6" x14ac:dyDescent="0.3">
      <c r="B35" s="32" t="s">
        <v>309</v>
      </c>
    </row>
  </sheetData>
  <mergeCells count="6">
    <mergeCell ref="A18:E18"/>
    <mergeCell ref="A23:E23"/>
    <mergeCell ref="A26:E26"/>
    <mergeCell ref="A4:A5"/>
    <mergeCell ref="B4:B5"/>
    <mergeCell ref="A6:E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4028C-B617-4A9E-897F-0A47B2052BCF}">
  <dimension ref="A1:J27"/>
  <sheetViews>
    <sheetView workbookViewId="0">
      <selection activeCell="A3" sqref="A3:A4"/>
    </sheetView>
  </sheetViews>
  <sheetFormatPr baseColWidth="10" defaultRowHeight="14.4" x14ac:dyDescent="0.3"/>
  <cols>
    <col min="1" max="1" width="27.88671875" customWidth="1"/>
    <col min="3" max="3" width="19.109375" customWidth="1"/>
    <col min="4" max="4" width="20.109375" customWidth="1"/>
    <col min="5" max="5" width="22.44140625" customWidth="1"/>
  </cols>
  <sheetData>
    <row r="1" spans="1:10" ht="15.6" x14ac:dyDescent="0.3">
      <c r="A1" s="163" t="s">
        <v>267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5" thickBot="1" x14ac:dyDescent="0.35"/>
    <row r="3" spans="1:10" ht="41.4" x14ac:dyDescent="0.3">
      <c r="A3" s="215" t="s">
        <v>232</v>
      </c>
      <c r="B3" s="217" t="s">
        <v>259</v>
      </c>
      <c r="C3" s="90" t="s">
        <v>260</v>
      </c>
      <c r="D3" s="90" t="s">
        <v>261</v>
      </c>
      <c r="E3" s="90" t="s">
        <v>262</v>
      </c>
    </row>
    <row r="4" spans="1:10" ht="15" thickBot="1" x14ac:dyDescent="0.35">
      <c r="A4" s="216"/>
      <c r="B4" s="218"/>
      <c r="C4" s="91" t="s">
        <v>263</v>
      </c>
      <c r="D4" s="91" t="s">
        <v>264</v>
      </c>
      <c r="E4" s="91" t="s">
        <v>265</v>
      </c>
    </row>
    <row r="5" spans="1:10" ht="16.2" thickBot="1" x14ac:dyDescent="0.35">
      <c r="A5" s="213" t="s">
        <v>0</v>
      </c>
      <c r="B5" s="214"/>
      <c r="C5" s="214"/>
      <c r="D5" s="214"/>
      <c r="E5" s="214"/>
    </row>
    <row r="6" spans="1:10" ht="16.2" thickBot="1" x14ac:dyDescent="0.35">
      <c r="A6" s="2" t="s">
        <v>243</v>
      </c>
      <c r="B6" s="50">
        <v>4.8133264088684342</v>
      </c>
      <c r="C6" s="50">
        <v>14.712871837743794</v>
      </c>
      <c r="D6" s="50">
        <v>5.0166465194397318</v>
      </c>
      <c r="E6" s="50">
        <v>14.361133442627279</v>
      </c>
    </row>
    <row r="7" spans="1:10" ht="16.2" thickBot="1" x14ac:dyDescent="0.35">
      <c r="A7" s="2" t="s">
        <v>244</v>
      </c>
      <c r="B7" s="50">
        <v>21.060857709087863</v>
      </c>
      <c r="C7" s="50">
        <v>24.514899902873648</v>
      </c>
      <c r="D7" s="50">
        <v>17.717261576040858</v>
      </c>
      <c r="E7" s="50">
        <v>19.67057724057528</v>
      </c>
    </row>
    <row r="8" spans="1:10" ht="16.2" thickBot="1" x14ac:dyDescent="0.35">
      <c r="A8" s="2" t="s">
        <v>245</v>
      </c>
      <c r="B8" s="50">
        <v>2.1445561529065711</v>
      </c>
      <c r="C8" s="50">
        <v>5.0642585606919948</v>
      </c>
      <c r="D8" s="50">
        <v>6.6923617521498251</v>
      </c>
      <c r="E8" s="50">
        <v>9.3554304964971209</v>
      </c>
    </row>
    <row r="9" spans="1:10" ht="16.2" thickBot="1" x14ac:dyDescent="0.35">
      <c r="A9" s="2" t="s">
        <v>246</v>
      </c>
      <c r="B9" s="50">
        <v>6.8223154496114242</v>
      </c>
      <c r="C9" s="50">
        <v>16.34210321048576</v>
      </c>
      <c r="D9" s="50">
        <v>7.3638137597079432</v>
      </c>
      <c r="E9" s="50">
        <v>15.550195436199035</v>
      </c>
    </row>
    <row r="10" spans="1:10" ht="16.2" thickBot="1" x14ac:dyDescent="0.35">
      <c r="A10" s="2" t="s">
        <v>247</v>
      </c>
      <c r="B10" s="50">
        <v>8.8648344675757418</v>
      </c>
      <c r="C10" s="50">
        <v>12.322442171497464</v>
      </c>
      <c r="D10" s="50">
        <v>12.303312326706411</v>
      </c>
      <c r="E10" s="50">
        <v>14.471876864301835</v>
      </c>
    </row>
    <row r="11" spans="1:10" ht="16.2" thickBot="1" x14ac:dyDescent="0.35">
      <c r="A11" s="2" t="s">
        <v>6</v>
      </c>
      <c r="B11" s="50">
        <v>5.1386020346853609</v>
      </c>
      <c r="C11" s="50">
        <v>17.218741763319844</v>
      </c>
      <c r="D11" s="50">
        <v>6.1413842004742127</v>
      </c>
      <c r="E11" s="50">
        <v>17.558592887821458</v>
      </c>
    </row>
    <row r="12" spans="1:10" ht="16.2" thickBot="1" x14ac:dyDescent="0.35">
      <c r="A12" s="2" t="s">
        <v>7</v>
      </c>
      <c r="B12" s="50">
        <v>77.506011535424406</v>
      </c>
      <c r="C12" s="50">
        <v>77.506011535424406</v>
      </c>
      <c r="D12" s="50">
        <v>33.830288897096281</v>
      </c>
      <c r="E12" s="50">
        <v>33.830288897096281</v>
      </c>
    </row>
    <row r="13" spans="1:10" ht="16.2" thickBot="1" x14ac:dyDescent="0.35">
      <c r="A13" s="2" t="s">
        <v>8</v>
      </c>
      <c r="B13" s="50">
        <v>25.323158025624291</v>
      </c>
      <c r="C13" s="50">
        <v>52.232115813845873</v>
      </c>
      <c r="D13" s="50">
        <v>7.5071462789703114</v>
      </c>
      <c r="E13" s="50">
        <v>15.484408914475924</v>
      </c>
    </row>
    <row r="14" spans="1:10" ht="16.2" thickBot="1" x14ac:dyDescent="0.35">
      <c r="A14" s="2" t="s">
        <v>312</v>
      </c>
      <c r="B14" s="50">
        <v>5.8359727912330257</v>
      </c>
      <c r="C14" s="50">
        <v>11.048707733440033</v>
      </c>
      <c r="D14" s="50">
        <v>1.5639760204322062</v>
      </c>
      <c r="E14" s="50">
        <v>2.9609312054748598</v>
      </c>
    </row>
    <row r="15" spans="1:10" ht="16.2" thickBot="1" x14ac:dyDescent="0.35">
      <c r="A15" s="2" t="s">
        <v>313</v>
      </c>
      <c r="B15" s="50">
        <v>50.045626902066523</v>
      </c>
      <c r="C15" s="50">
        <v>61.597448826599042</v>
      </c>
      <c r="D15" s="50">
        <v>30.801959609419832</v>
      </c>
      <c r="E15" s="50">
        <v>36.942324918932044</v>
      </c>
    </row>
    <row r="16" spans="1:10" ht="16.2" thickBot="1" x14ac:dyDescent="0.35">
      <c r="A16" s="2" t="s">
        <v>248</v>
      </c>
      <c r="B16" s="50">
        <v>15.941818225672211</v>
      </c>
      <c r="C16" s="50">
        <v>23.068581665618964</v>
      </c>
      <c r="D16" s="50">
        <v>22.018656177167877</v>
      </c>
      <c r="E16" s="50">
        <v>28.073774993551808</v>
      </c>
    </row>
    <row r="17" spans="1:5" ht="16.2" thickBot="1" x14ac:dyDescent="0.35">
      <c r="A17" s="213" t="s">
        <v>10</v>
      </c>
      <c r="B17" s="214"/>
      <c r="C17" s="214"/>
      <c r="D17" s="214"/>
      <c r="E17" s="214"/>
    </row>
    <row r="18" spans="1:5" ht="16.2" thickBot="1" x14ac:dyDescent="0.35">
      <c r="A18" s="2" t="s">
        <v>11</v>
      </c>
      <c r="B18" s="50">
        <v>14.765528950067564</v>
      </c>
      <c r="C18" s="50">
        <v>21.106593778991474</v>
      </c>
      <c r="D18" s="50">
        <v>20.052696140078329</v>
      </c>
      <c r="E18" s="50">
        <v>24.992205918922853</v>
      </c>
    </row>
    <row r="19" spans="1:5" ht="16.2" thickBot="1" x14ac:dyDescent="0.35">
      <c r="A19" s="6" t="s">
        <v>249</v>
      </c>
      <c r="B19" s="50">
        <v>15.969184297746819</v>
      </c>
      <c r="C19" s="50">
        <v>22.936519518808755</v>
      </c>
      <c r="D19" s="50">
        <v>22.102313123489118</v>
      </c>
      <c r="E19" s="50">
        <v>28.034284810848849</v>
      </c>
    </row>
    <row r="20" spans="1:5" ht="16.2" thickBot="1" x14ac:dyDescent="0.35">
      <c r="A20" s="6" t="s">
        <v>250</v>
      </c>
      <c r="B20" s="50">
        <v>14.228958716539506</v>
      </c>
      <c r="C20" s="50">
        <v>20.131521408783279</v>
      </c>
      <c r="D20" s="50">
        <v>19.146808263156736</v>
      </c>
      <c r="E20" s="50">
        <v>23.491235157897137</v>
      </c>
    </row>
    <row r="21" spans="1:5" ht="16.2" thickBot="1" x14ac:dyDescent="0.35">
      <c r="A21" s="2" t="s">
        <v>12</v>
      </c>
      <c r="B21" s="50">
        <v>7.0257780318892706</v>
      </c>
      <c r="C21" s="50">
        <v>13.482960500086296</v>
      </c>
      <c r="D21" s="50">
        <v>7.8513757879522599</v>
      </c>
      <c r="E21" s="50">
        <v>12.976888592940359</v>
      </c>
    </row>
    <row r="22" spans="1:5" ht="16.2" thickBot="1" x14ac:dyDescent="0.35">
      <c r="A22" s="213" t="s">
        <v>13</v>
      </c>
      <c r="B22" s="214"/>
      <c r="C22" s="214"/>
      <c r="D22" s="214"/>
      <c r="E22" s="214"/>
    </row>
    <row r="23" spans="1:5" ht="16.2" thickBot="1" x14ac:dyDescent="0.35">
      <c r="A23" s="2" t="s">
        <v>17</v>
      </c>
      <c r="B23" s="50">
        <v>7.5082898904320086</v>
      </c>
      <c r="C23" s="50">
        <v>12.373679490493828</v>
      </c>
      <c r="D23" s="50">
        <v>8.8078677382376842</v>
      </c>
      <c r="E23" s="50">
        <v>12.80221418926539</v>
      </c>
    </row>
    <row r="24" spans="1:5" ht="16.2" thickBot="1" x14ac:dyDescent="0.35">
      <c r="A24" s="2" t="s">
        <v>21</v>
      </c>
      <c r="B24" s="50">
        <v>11.888221839736252</v>
      </c>
      <c r="C24" s="50">
        <v>20.140172256989075</v>
      </c>
      <c r="D24" s="50">
        <v>15.105904523120955</v>
      </c>
      <c r="E24" s="50">
        <v>21.329995674091716</v>
      </c>
    </row>
    <row r="25" spans="1:5" ht="16.2" thickBot="1" x14ac:dyDescent="0.35">
      <c r="A25" s="8" t="s">
        <v>14</v>
      </c>
      <c r="B25" s="53">
        <v>9.518629250133797</v>
      </c>
      <c r="C25" s="53">
        <v>15.938412065346895</v>
      </c>
      <c r="D25" s="53">
        <v>11.831528333410594</v>
      </c>
      <c r="E25" s="53">
        <v>16.896365703560246</v>
      </c>
    </row>
    <row r="27" spans="1:5" ht="15.6" x14ac:dyDescent="0.3">
      <c r="C27" s="32" t="s">
        <v>309</v>
      </c>
    </row>
  </sheetData>
  <mergeCells count="6">
    <mergeCell ref="A22:E22"/>
    <mergeCell ref="A1:J1"/>
    <mergeCell ref="A3:A4"/>
    <mergeCell ref="B3:B4"/>
    <mergeCell ref="A5:E5"/>
    <mergeCell ref="A17:E1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626AC-B51E-4CCE-A2D2-962166BC4D0E}">
  <dimension ref="B2:E28"/>
  <sheetViews>
    <sheetView workbookViewId="0">
      <selection activeCell="B4" sqref="B4:B5"/>
    </sheetView>
  </sheetViews>
  <sheetFormatPr baseColWidth="10" defaultRowHeight="14.4" x14ac:dyDescent="0.3"/>
  <cols>
    <col min="2" max="2" width="28.33203125" customWidth="1"/>
    <col min="3" max="3" width="16.6640625" customWidth="1"/>
    <col min="4" max="4" width="15.33203125" customWidth="1"/>
    <col min="5" max="5" width="18.88671875" customWidth="1"/>
  </cols>
  <sheetData>
    <row r="2" spans="2:5" ht="16.2" thickBot="1" x14ac:dyDescent="0.35">
      <c r="B2" s="92" t="s">
        <v>268</v>
      </c>
      <c r="C2" s="92"/>
      <c r="D2" s="92"/>
      <c r="E2" s="92"/>
    </row>
    <row r="3" spans="2:5" ht="15" thickBot="1" x14ac:dyDescent="0.35"/>
    <row r="4" spans="2:5" ht="15.6" x14ac:dyDescent="0.3">
      <c r="B4" s="220" t="s">
        <v>232</v>
      </c>
      <c r="C4" s="171" t="s">
        <v>269</v>
      </c>
      <c r="D4" s="171" t="s">
        <v>270</v>
      </c>
      <c r="E4" s="93" t="s">
        <v>14</v>
      </c>
    </row>
    <row r="5" spans="2:5" ht="16.2" thickBot="1" x14ac:dyDescent="0.35">
      <c r="B5" s="221"/>
      <c r="C5" s="172"/>
      <c r="D5" s="172"/>
      <c r="E5" s="94" t="s">
        <v>271</v>
      </c>
    </row>
    <row r="6" spans="2:5" ht="16.2" thickBot="1" x14ac:dyDescent="0.35">
      <c r="B6" s="222" t="s">
        <v>0</v>
      </c>
      <c r="C6" s="223"/>
      <c r="D6" s="223"/>
      <c r="E6" s="224"/>
    </row>
    <row r="7" spans="2:5" ht="16.2" thickBot="1" x14ac:dyDescent="0.35">
      <c r="B7" s="2" t="s">
        <v>243</v>
      </c>
      <c r="C7" s="50">
        <v>1.8977177772536966</v>
      </c>
      <c r="D7" s="50">
        <v>25.669026391535237</v>
      </c>
      <c r="E7" s="50">
        <v>14.239170147587835</v>
      </c>
    </row>
    <row r="8" spans="2:5" ht="16.2" thickBot="1" x14ac:dyDescent="0.35">
      <c r="B8" s="2" t="s">
        <v>244</v>
      </c>
      <c r="C8" s="50">
        <v>0</v>
      </c>
      <c r="D8" s="50">
        <v>7.3375571801538797</v>
      </c>
      <c r="E8" s="50">
        <v>4.0000177159814427</v>
      </c>
    </row>
    <row r="9" spans="2:5" ht="16.2" thickBot="1" x14ac:dyDescent="0.35">
      <c r="B9" s="2" t="s">
        <v>245</v>
      </c>
      <c r="C9" s="50">
        <v>3.1742132130627763</v>
      </c>
      <c r="D9" s="50">
        <v>21.611144830221082</v>
      </c>
      <c r="E9" s="50">
        <v>12.95370842868892</v>
      </c>
    </row>
    <row r="10" spans="2:5" ht="16.2" thickBot="1" x14ac:dyDescent="0.35">
      <c r="B10" s="2" t="s">
        <v>246</v>
      </c>
      <c r="C10" s="50">
        <v>3.5092154561032021</v>
      </c>
      <c r="D10" s="50">
        <v>27.532914049645751</v>
      </c>
      <c r="E10" s="50">
        <v>15.362363195649417</v>
      </c>
    </row>
    <row r="11" spans="2:5" ht="16.2" thickBot="1" x14ac:dyDescent="0.35">
      <c r="B11" s="2" t="s">
        <v>247</v>
      </c>
      <c r="C11" s="50">
        <v>3.2497319780729188</v>
      </c>
      <c r="D11" s="50">
        <v>15.068432776620069</v>
      </c>
      <c r="E11" s="50">
        <v>9.259481351020554</v>
      </c>
    </row>
    <row r="12" spans="2:5" ht="16.2" thickBot="1" x14ac:dyDescent="0.35">
      <c r="B12" s="2" t="s">
        <v>6</v>
      </c>
      <c r="C12" s="50">
        <v>1.1571371128007666</v>
      </c>
      <c r="D12" s="50">
        <v>17.120424403308174</v>
      </c>
      <c r="E12" s="50">
        <v>7.6080161360668228</v>
      </c>
    </row>
    <row r="13" spans="2:5" ht="16.2" thickBot="1" x14ac:dyDescent="0.35">
      <c r="B13" s="2" t="s">
        <v>7</v>
      </c>
      <c r="C13" s="50">
        <v>0.22099796788118409</v>
      </c>
      <c r="D13" s="50">
        <v>0.61992906032482276</v>
      </c>
      <c r="E13" s="50">
        <v>0.396320504244494</v>
      </c>
    </row>
    <row r="14" spans="2:5" ht="16.2" thickBot="1" x14ac:dyDescent="0.35">
      <c r="B14" s="2" t="s">
        <v>8</v>
      </c>
      <c r="C14" s="50">
        <v>0.70135739793891339</v>
      </c>
      <c r="D14" s="50">
        <v>2.3053302843207701</v>
      </c>
      <c r="E14" s="50">
        <v>1.5965416038461695</v>
      </c>
    </row>
    <row r="15" spans="2:5" ht="16.2" thickBot="1" x14ac:dyDescent="0.35">
      <c r="B15" s="2" t="s">
        <v>312</v>
      </c>
      <c r="C15" s="50">
        <v>0</v>
      </c>
      <c r="D15" s="50">
        <v>2.7491032440900356</v>
      </c>
      <c r="E15" s="50">
        <v>1.2953428023710882</v>
      </c>
    </row>
    <row r="16" spans="2:5" ht="16.2" thickBot="1" x14ac:dyDescent="0.35">
      <c r="B16" s="2" t="s">
        <v>313</v>
      </c>
      <c r="C16" s="50">
        <v>0.20929294000588289</v>
      </c>
      <c r="D16" s="50">
        <v>0.41162636170856642</v>
      </c>
      <c r="E16" s="50">
        <v>0.30199636535092961</v>
      </c>
    </row>
    <row r="17" spans="2:5" ht="16.2" thickBot="1" x14ac:dyDescent="0.35">
      <c r="B17" s="2" t="s">
        <v>248</v>
      </c>
      <c r="C17" s="50">
        <v>0.24338715446394296</v>
      </c>
      <c r="D17" s="50">
        <v>11.57885957838257</v>
      </c>
      <c r="E17" s="50">
        <v>6.8473320526593859</v>
      </c>
    </row>
    <row r="18" spans="2:5" ht="16.2" thickBot="1" x14ac:dyDescent="0.35">
      <c r="B18" s="213" t="s">
        <v>10</v>
      </c>
      <c r="C18" s="214"/>
      <c r="D18" s="214"/>
      <c r="E18" s="219"/>
    </row>
    <row r="19" spans="2:5" ht="16.2" thickBot="1" x14ac:dyDescent="0.35">
      <c r="B19" s="2" t="s">
        <v>11</v>
      </c>
      <c r="C19" s="50">
        <v>1.0971951462560914</v>
      </c>
      <c r="D19" s="50">
        <v>12.055542922789474</v>
      </c>
      <c r="E19" s="50">
        <v>7.3728264194683684</v>
      </c>
    </row>
    <row r="20" spans="2:5" ht="16.2" thickBot="1" x14ac:dyDescent="0.35">
      <c r="B20" s="6" t="s">
        <v>249</v>
      </c>
      <c r="C20" s="50">
        <v>0.24371147812222901</v>
      </c>
      <c r="D20" s="50">
        <v>11.519557317961613</v>
      </c>
      <c r="E20" s="50">
        <v>6.8091882616354251</v>
      </c>
    </row>
    <row r="21" spans="2:5" ht="16.2" thickBot="1" x14ac:dyDescent="0.35">
      <c r="B21" s="6" t="s">
        <v>250</v>
      </c>
      <c r="C21" s="50">
        <v>1.444534601874061</v>
      </c>
      <c r="D21" s="50">
        <v>12.107472671912788</v>
      </c>
      <c r="E21" s="50">
        <v>7.4793029538179328</v>
      </c>
    </row>
    <row r="22" spans="2:5" ht="16.2" thickBot="1" x14ac:dyDescent="0.35">
      <c r="B22" s="2" t="s">
        <v>12</v>
      </c>
      <c r="C22" s="50">
        <v>2.3831017660748972</v>
      </c>
      <c r="D22" s="50">
        <v>20.529480427497738</v>
      </c>
      <c r="E22" s="50">
        <v>11.36146043570006</v>
      </c>
    </row>
    <row r="23" spans="2:5" ht="16.2" thickBot="1" x14ac:dyDescent="0.35">
      <c r="B23" s="213" t="s">
        <v>13</v>
      </c>
      <c r="C23" s="214"/>
      <c r="D23" s="214"/>
      <c r="E23" s="219"/>
    </row>
    <row r="24" spans="2:5" ht="16.2" thickBot="1" x14ac:dyDescent="0.35">
      <c r="B24" s="2" t="s">
        <v>17</v>
      </c>
      <c r="C24" s="50">
        <v>2.9904960095804678</v>
      </c>
      <c r="D24" s="50">
        <v>20.220433459986026</v>
      </c>
      <c r="E24" s="50">
        <v>12.054949681272454</v>
      </c>
    </row>
    <row r="25" spans="2:5" ht="16.2" thickBot="1" x14ac:dyDescent="0.35">
      <c r="B25" s="2" t="s">
        <v>21</v>
      </c>
      <c r="C25" s="50">
        <v>0.95601043385164608</v>
      </c>
      <c r="D25" s="50">
        <v>14.396609050120393</v>
      </c>
      <c r="E25" s="50">
        <v>7.8612417565385506</v>
      </c>
    </row>
    <row r="26" spans="2:5" ht="16.2" thickBot="1" x14ac:dyDescent="0.35">
      <c r="B26" s="8" t="s">
        <v>14</v>
      </c>
      <c r="C26" s="53">
        <v>2.0090344804405151</v>
      </c>
      <c r="D26" s="53">
        <v>17.482696433559354</v>
      </c>
      <c r="E26" s="53">
        <v>10.058729878681413</v>
      </c>
    </row>
    <row r="28" spans="2:5" ht="15.6" x14ac:dyDescent="0.3">
      <c r="B28" s="32" t="s">
        <v>226</v>
      </c>
    </row>
  </sheetData>
  <mergeCells count="6">
    <mergeCell ref="B23:E23"/>
    <mergeCell ref="B4:B5"/>
    <mergeCell ref="C4:C5"/>
    <mergeCell ref="D4:D5"/>
    <mergeCell ref="B6:E6"/>
    <mergeCell ref="B18:E1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53CF7-C132-4E08-AC88-7BE49D619B2D}">
  <dimension ref="B2:F33"/>
  <sheetViews>
    <sheetView topLeftCell="A10" workbookViewId="0">
      <selection activeCell="C31" sqref="C31:F31"/>
    </sheetView>
  </sheetViews>
  <sheetFormatPr baseColWidth="10" defaultRowHeight="14.4" x14ac:dyDescent="0.3"/>
  <cols>
    <col min="2" max="2" width="31" customWidth="1"/>
  </cols>
  <sheetData>
    <row r="2" spans="2:6" ht="32.25" customHeight="1" x14ac:dyDescent="0.3">
      <c r="B2" s="95" t="s">
        <v>272</v>
      </c>
    </row>
    <row r="3" spans="2:6" ht="15" thickBot="1" x14ac:dyDescent="0.35"/>
    <row r="4" spans="2:6" ht="16.2" thickBot="1" x14ac:dyDescent="0.35">
      <c r="B4" s="96" t="s">
        <v>232</v>
      </c>
      <c r="C4" s="75" t="s">
        <v>273</v>
      </c>
      <c r="D4" s="75" t="s">
        <v>274</v>
      </c>
      <c r="E4" s="75" t="s">
        <v>275</v>
      </c>
      <c r="F4" s="75" t="s">
        <v>276</v>
      </c>
    </row>
    <row r="5" spans="2:6" ht="16.2" thickBot="1" x14ac:dyDescent="0.35">
      <c r="B5" s="209" t="s">
        <v>0</v>
      </c>
      <c r="C5" s="201"/>
      <c r="D5" s="201"/>
      <c r="E5" s="201"/>
      <c r="F5" s="202"/>
    </row>
    <row r="6" spans="2:6" ht="16.2" thickBot="1" x14ac:dyDescent="0.35">
      <c r="B6" s="96" t="s">
        <v>1</v>
      </c>
      <c r="C6" s="289">
        <v>74.107648105121953</v>
      </c>
      <c r="D6" s="289">
        <v>8.6350200147891485</v>
      </c>
      <c r="E6" s="289">
        <v>11.587050227462498</v>
      </c>
      <c r="F6" s="289">
        <v>5.6702816526262376</v>
      </c>
    </row>
    <row r="7" spans="2:6" ht="16.2" thickBot="1" x14ac:dyDescent="0.35">
      <c r="B7" s="96" t="s">
        <v>2</v>
      </c>
      <c r="C7" s="289">
        <v>31.130559880055937</v>
      </c>
      <c r="D7" s="289">
        <v>15.607464019598035</v>
      </c>
      <c r="E7" s="289">
        <v>24.733285188987598</v>
      </c>
      <c r="F7" s="289">
        <v>28.528690911358446</v>
      </c>
    </row>
    <row r="8" spans="2:6" ht="16.2" thickBot="1" x14ac:dyDescent="0.35">
      <c r="B8" s="96" t="s">
        <v>3</v>
      </c>
      <c r="C8" s="289">
        <v>67.673054523936557</v>
      </c>
      <c r="D8" s="289">
        <v>7.5353387019181621</v>
      </c>
      <c r="E8" s="289">
        <v>15.118339907104634</v>
      </c>
      <c r="F8" s="289">
        <v>9.6732668670409971</v>
      </c>
    </row>
    <row r="9" spans="2:6" ht="16.2" thickBot="1" x14ac:dyDescent="0.35">
      <c r="B9" s="96" t="s">
        <v>4</v>
      </c>
      <c r="C9" s="289">
        <v>60.711055953523626</v>
      </c>
      <c r="D9" s="289">
        <v>10.779689982275107</v>
      </c>
      <c r="E9" s="289">
        <v>18.250131438823267</v>
      </c>
      <c r="F9" s="289">
        <v>10.259122625378572</v>
      </c>
    </row>
    <row r="10" spans="2:6" ht="16.2" thickBot="1" x14ac:dyDescent="0.35">
      <c r="B10" s="96" t="s">
        <v>5</v>
      </c>
      <c r="C10" s="289">
        <v>66.313561350745118</v>
      </c>
      <c r="D10" s="289">
        <v>10.54713518481846</v>
      </c>
      <c r="E10" s="289">
        <v>14.943825577091518</v>
      </c>
      <c r="F10" s="289">
        <v>8.1954778873447172</v>
      </c>
    </row>
    <row r="11" spans="2:6" ht="16.2" thickBot="1" x14ac:dyDescent="0.35">
      <c r="B11" s="96" t="s">
        <v>6</v>
      </c>
      <c r="C11" s="289">
        <v>24.889339142884733</v>
      </c>
      <c r="D11" s="289">
        <v>28.393118741841576</v>
      </c>
      <c r="E11" s="289">
        <v>42.857356951140204</v>
      </c>
      <c r="F11" s="289">
        <v>3.8601851641335996</v>
      </c>
    </row>
    <row r="12" spans="2:6" ht="16.2" thickBot="1" x14ac:dyDescent="0.35">
      <c r="B12" s="96" t="s">
        <v>7</v>
      </c>
      <c r="C12" s="289">
        <v>43.61317860846939</v>
      </c>
      <c r="D12" s="289">
        <v>12.843360181888736</v>
      </c>
      <c r="E12" s="289">
        <v>23.795793185389517</v>
      </c>
      <c r="F12" s="289">
        <v>19.747668024252128</v>
      </c>
    </row>
    <row r="13" spans="2:6" ht="16.2" thickBot="1" x14ac:dyDescent="0.35">
      <c r="B13" s="96" t="s">
        <v>8</v>
      </c>
      <c r="C13" s="289">
        <v>29.026773240812396</v>
      </c>
      <c r="D13" s="289">
        <v>21.109247362377836</v>
      </c>
      <c r="E13" s="289">
        <v>39.280820970664124</v>
      </c>
      <c r="F13" s="289">
        <v>10.583158426145767</v>
      </c>
    </row>
    <row r="14" spans="2:6" ht="16.2" thickBot="1" x14ac:dyDescent="0.35">
      <c r="B14" s="96" t="s">
        <v>312</v>
      </c>
      <c r="C14" s="289">
        <v>77.648860356554707</v>
      </c>
      <c r="D14" s="289">
        <v>4.337266850259228</v>
      </c>
      <c r="E14" s="289">
        <v>12.643678145826373</v>
      </c>
      <c r="F14" s="289">
        <v>5.3701946473596909</v>
      </c>
    </row>
    <row r="15" spans="2:6" ht="16.2" thickBot="1" x14ac:dyDescent="0.35">
      <c r="B15" s="96" t="s">
        <v>313</v>
      </c>
      <c r="C15" s="289">
        <v>52.713115575306645</v>
      </c>
      <c r="D15" s="289">
        <v>8.6655149392858313</v>
      </c>
      <c r="E15" s="289">
        <v>33.033306953374939</v>
      </c>
      <c r="F15" s="289">
        <v>5.5880625320325983</v>
      </c>
    </row>
    <row r="16" spans="2:6" ht="16.2" thickBot="1" x14ac:dyDescent="0.35">
      <c r="B16" s="96" t="s">
        <v>9</v>
      </c>
      <c r="C16" s="289">
        <v>1.1107726156743876</v>
      </c>
      <c r="D16" s="289">
        <v>17.335330593109042</v>
      </c>
      <c r="E16" s="289">
        <v>44.934018091205949</v>
      </c>
      <c r="F16" s="289">
        <v>36.619878700011142</v>
      </c>
    </row>
    <row r="17" spans="2:6" ht="16.2" thickBot="1" x14ac:dyDescent="0.35">
      <c r="B17" s="209" t="s">
        <v>10</v>
      </c>
      <c r="C17" s="201"/>
      <c r="D17" s="201"/>
      <c r="E17" s="201"/>
      <c r="F17" s="202"/>
    </row>
    <row r="18" spans="2:6" ht="16.2" thickBot="1" x14ac:dyDescent="0.35">
      <c r="B18" s="16" t="s">
        <v>11</v>
      </c>
      <c r="C18" s="59">
        <v>12.563859030406253</v>
      </c>
      <c r="D18" s="59">
        <v>18.183015384523838</v>
      </c>
      <c r="E18" s="59">
        <v>39.27082862398553</v>
      </c>
      <c r="F18" s="59">
        <v>29.98229696108405</v>
      </c>
    </row>
    <row r="19" spans="2:6" ht="16.2" thickBot="1" x14ac:dyDescent="0.35">
      <c r="B19" s="18" t="s">
        <v>19</v>
      </c>
      <c r="C19" s="60">
        <v>1.1118875590115513</v>
      </c>
      <c r="D19" s="60">
        <v>17.352731014283975</v>
      </c>
      <c r="E19" s="60">
        <v>44.979120827243754</v>
      </c>
      <c r="F19" s="60">
        <v>36.556260599461226</v>
      </c>
    </row>
    <row r="20" spans="2:6" ht="16.2" thickBot="1" x14ac:dyDescent="0.35">
      <c r="B20" s="18" t="s">
        <v>20</v>
      </c>
      <c r="C20" s="60">
        <v>19.970090761961934</v>
      </c>
      <c r="D20" s="60">
        <v>18.654387648770694</v>
      </c>
      <c r="E20" s="60">
        <v>35.789586420309071</v>
      </c>
      <c r="F20" s="60">
        <v>25.585935168958539</v>
      </c>
    </row>
    <row r="21" spans="2:6" ht="16.2" thickBot="1" x14ac:dyDescent="0.35">
      <c r="B21" s="16" t="s">
        <v>12</v>
      </c>
      <c r="C21" s="60">
        <v>70.65759113297598</v>
      </c>
      <c r="D21" s="60">
        <v>9.1827894759332125</v>
      </c>
      <c r="E21" s="60">
        <v>13.521554704200131</v>
      </c>
      <c r="F21" s="60">
        <v>6.6380646868905382</v>
      </c>
    </row>
    <row r="22" spans="2:6" ht="16.2" thickBot="1" x14ac:dyDescent="0.35">
      <c r="B22" s="209" t="s">
        <v>13</v>
      </c>
      <c r="C22" s="201"/>
      <c r="D22" s="201"/>
      <c r="E22" s="201"/>
      <c r="F22" s="202"/>
    </row>
    <row r="23" spans="2:6" ht="16.2" thickBot="1" x14ac:dyDescent="0.35">
      <c r="B23" s="16" t="s">
        <v>17</v>
      </c>
      <c r="C23" s="59">
        <v>52.243639272580189</v>
      </c>
      <c r="D23" s="59">
        <v>13.565401095912152</v>
      </c>
      <c r="E23" s="59">
        <v>17.896149243466734</v>
      </c>
      <c r="F23" s="59">
        <v>16.294810388041682</v>
      </c>
    </row>
    <row r="24" spans="2:6" ht="16.2" thickBot="1" x14ac:dyDescent="0.35">
      <c r="B24" s="16" t="s">
        <v>21</v>
      </c>
      <c r="C24" s="59">
        <v>51.909986518305814</v>
      </c>
      <c r="D24" s="59">
        <v>9.8327544550812505</v>
      </c>
      <c r="E24" s="59">
        <v>27.41239520574873</v>
      </c>
      <c r="F24" s="59">
        <v>10.844863820864411</v>
      </c>
    </row>
    <row r="25" spans="2:6" ht="16.2" thickBot="1" x14ac:dyDescent="0.35">
      <c r="B25" s="209" t="s">
        <v>28</v>
      </c>
      <c r="C25" s="201"/>
      <c r="D25" s="201"/>
      <c r="E25" s="201"/>
      <c r="F25" s="202"/>
    </row>
    <row r="26" spans="2:6" ht="16.2" thickBot="1" x14ac:dyDescent="0.35">
      <c r="B26" s="16" t="s">
        <v>29</v>
      </c>
      <c r="C26" s="59">
        <v>62.989093408284234</v>
      </c>
      <c r="D26" s="59">
        <v>10.260467878992689</v>
      </c>
      <c r="E26" s="59">
        <v>19.140304864403149</v>
      </c>
      <c r="F26" s="59">
        <v>7.6101338483203387</v>
      </c>
    </row>
    <row r="27" spans="2:6" ht="16.2" thickBot="1" x14ac:dyDescent="0.35">
      <c r="B27" s="16" t="s">
        <v>277</v>
      </c>
      <c r="C27" s="59">
        <v>46.013936906896369</v>
      </c>
      <c r="D27" s="59">
        <v>14.645330265584949</v>
      </c>
      <c r="E27" s="59">
        <v>27.362740503461829</v>
      </c>
      <c r="F27" s="59">
        <v>11.97799232405715</v>
      </c>
    </row>
    <row r="28" spans="2:6" ht="16.2" thickBot="1" x14ac:dyDescent="0.35">
      <c r="B28" s="16" t="s">
        <v>278</v>
      </c>
      <c r="C28" s="59">
        <v>25.509081027396917</v>
      </c>
      <c r="D28" s="59">
        <v>18.547320190005003</v>
      </c>
      <c r="E28" s="59">
        <v>34.771323255397391</v>
      </c>
      <c r="F28" s="59">
        <v>21.172275527200789</v>
      </c>
    </row>
    <row r="29" spans="2:6" ht="16.2" thickBot="1" x14ac:dyDescent="0.35">
      <c r="B29" s="16" t="s">
        <v>31</v>
      </c>
      <c r="C29" s="59">
        <v>11.94616167287319</v>
      </c>
      <c r="D29" s="59">
        <v>16.492428883592634</v>
      </c>
      <c r="E29" s="59">
        <v>18.971145363787848</v>
      </c>
      <c r="F29" s="59">
        <v>52.590264079746085</v>
      </c>
    </row>
    <row r="30" spans="2:6" ht="16.2" thickBot="1" x14ac:dyDescent="0.35">
      <c r="B30" s="16" t="s">
        <v>32</v>
      </c>
      <c r="C30" s="59">
        <v>4.0864243409740419</v>
      </c>
      <c r="D30" s="59">
        <v>6.9345727093073499</v>
      </c>
      <c r="E30" s="59">
        <v>14.089942030012045</v>
      </c>
      <c r="F30" s="59">
        <v>74.889060919706566</v>
      </c>
    </row>
    <row r="31" spans="2:6" ht="16.2" thickBot="1" x14ac:dyDescent="0.35">
      <c r="B31" s="97" t="s">
        <v>14</v>
      </c>
      <c r="C31" s="98">
        <v>52.108760659316069</v>
      </c>
      <c r="D31" s="98">
        <v>12.056484426506</v>
      </c>
      <c r="E31" s="98">
        <v>21.743077052164196</v>
      </c>
      <c r="F31" s="98">
        <v>14.091677862012908</v>
      </c>
    </row>
    <row r="32" spans="2:6" ht="15" thickTop="1" x14ac:dyDescent="0.3"/>
    <row r="33" spans="2:2" ht="15.6" x14ac:dyDescent="0.3">
      <c r="B33" s="32" t="s">
        <v>226</v>
      </c>
    </row>
  </sheetData>
  <mergeCells count="4">
    <mergeCell ref="B5:F5"/>
    <mergeCell ref="B17:F17"/>
    <mergeCell ref="B22:F22"/>
    <mergeCell ref="B25:F25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69015-9D57-4911-9230-3AF314F9F603}">
  <dimension ref="A2:J34"/>
  <sheetViews>
    <sheetView topLeftCell="A11" workbookViewId="0">
      <selection activeCell="C31" sqref="C31:E31"/>
    </sheetView>
  </sheetViews>
  <sheetFormatPr baseColWidth="10" defaultRowHeight="14.4" x14ac:dyDescent="0.3"/>
  <cols>
    <col min="2" max="2" width="35" customWidth="1"/>
    <col min="3" max="3" width="17.6640625" customWidth="1"/>
    <col min="4" max="4" width="18" customWidth="1"/>
    <col min="5" max="5" width="19" customWidth="1"/>
  </cols>
  <sheetData>
    <row r="2" spans="1:10" ht="31.5" customHeight="1" x14ac:dyDescent="0.3">
      <c r="A2" s="163" t="s">
        <v>279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ht="15" thickBot="1" x14ac:dyDescent="0.35"/>
    <row r="4" spans="1:10" ht="31.8" thickBot="1" x14ac:dyDescent="0.35">
      <c r="B4" s="99" t="s">
        <v>232</v>
      </c>
      <c r="C4" s="244" t="s">
        <v>280</v>
      </c>
      <c r="D4" s="251" t="s">
        <v>281</v>
      </c>
      <c r="E4" s="251" t="s">
        <v>282</v>
      </c>
      <c r="F4" s="244" t="s">
        <v>42</v>
      </c>
    </row>
    <row r="5" spans="1:10" ht="16.2" thickBot="1" x14ac:dyDescent="0.35">
      <c r="B5" s="245" t="s">
        <v>0</v>
      </c>
      <c r="C5" s="245"/>
      <c r="D5" s="245"/>
      <c r="E5" s="245"/>
      <c r="F5" s="245"/>
    </row>
    <row r="6" spans="1:10" ht="16.2" thickBot="1" x14ac:dyDescent="0.35">
      <c r="B6" s="4" t="s">
        <v>1</v>
      </c>
      <c r="C6" s="290">
        <v>5.2477018275321594</v>
      </c>
      <c r="D6" s="290">
        <v>75.791286586344924</v>
      </c>
      <c r="E6" s="290">
        <v>18.961011586122535</v>
      </c>
      <c r="F6" s="290">
        <v>99.999999999999616</v>
      </c>
    </row>
    <row r="7" spans="1:10" ht="16.2" thickBot="1" x14ac:dyDescent="0.35">
      <c r="B7" s="4" t="s">
        <v>2</v>
      </c>
      <c r="C7" s="290">
        <v>27.750594673335062</v>
      </c>
      <c r="D7" s="290">
        <v>58.96454801237585</v>
      </c>
      <c r="E7" s="290">
        <v>13.284857314288686</v>
      </c>
      <c r="F7" s="290">
        <v>99.999999999999602</v>
      </c>
    </row>
    <row r="8" spans="1:10" ht="16.2" thickBot="1" x14ac:dyDescent="0.35">
      <c r="B8" s="4" t="s">
        <v>3</v>
      </c>
      <c r="C8" s="290">
        <v>7.9220272375654206</v>
      </c>
      <c r="D8" s="290">
        <v>66.217635743545117</v>
      </c>
      <c r="E8" s="290">
        <v>25.860337018889979</v>
      </c>
      <c r="F8" s="290">
        <v>100.00000000000051</v>
      </c>
    </row>
    <row r="9" spans="1:10" ht="16.2" thickBot="1" x14ac:dyDescent="0.35">
      <c r="B9" s="4" t="s">
        <v>4</v>
      </c>
      <c r="C9" s="290">
        <v>8.9845356361691877</v>
      </c>
      <c r="D9" s="290">
        <v>71.640141147793642</v>
      </c>
      <c r="E9" s="290">
        <v>19.37532321603765</v>
      </c>
      <c r="F9" s="290">
        <v>100.00000000000048</v>
      </c>
    </row>
    <row r="10" spans="1:10" ht="16.2" thickBot="1" x14ac:dyDescent="0.35">
      <c r="B10" s="4" t="s">
        <v>5</v>
      </c>
      <c r="C10" s="290">
        <v>6.0165947872736272</v>
      </c>
      <c r="D10" s="290">
        <v>83.369525986443691</v>
      </c>
      <c r="E10" s="290">
        <v>10.613879226282789</v>
      </c>
      <c r="F10" s="290">
        <v>100.00000000000011</v>
      </c>
    </row>
    <row r="11" spans="1:10" ht="16.2" thickBot="1" x14ac:dyDescent="0.35">
      <c r="B11" s="4" t="s">
        <v>6</v>
      </c>
      <c r="C11" s="290">
        <v>4.6731796702643873</v>
      </c>
      <c r="D11" s="290">
        <v>62.390980968397237</v>
      </c>
      <c r="E11" s="290">
        <v>32.935839361338331</v>
      </c>
      <c r="F11" s="290">
        <v>99.999999999999943</v>
      </c>
    </row>
    <row r="12" spans="1:10" ht="16.2" thickBot="1" x14ac:dyDescent="0.35">
      <c r="B12" s="4" t="s">
        <v>7</v>
      </c>
      <c r="C12" s="290">
        <v>28.409890371370516</v>
      </c>
      <c r="D12" s="290">
        <v>70.74513878791177</v>
      </c>
      <c r="E12" s="290">
        <v>0.84497084071750483</v>
      </c>
      <c r="F12" s="290">
        <v>99.999999999999801</v>
      </c>
    </row>
    <row r="13" spans="1:10" ht="16.2" thickBot="1" x14ac:dyDescent="0.35">
      <c r="B13" s="4" t="s">
        <v>8</v>
      </c>
      <c r="C13" s="290">
        <v>20.24255777008953</v>
      </c>
      <c r="D13" s="290">
        <v>79.44701255053532</v>
      </c>
      <c r="E13" s="290">
        <v>0.31042967937532745</v>
      </c>
      <c r="F13" s="290">
        <v>100.00000000000018</v>
      </c>
    </row>
    <row r="14" spans="1:10" ht="16.2" thickBot="1" x14ac:dyDescent="0.35">
      <c r="B14" s="96" t="s">
        <v>312</v>
      </c>
      <c r="C14" s="290">
        <v>12.267577243878337</v>
      </c>
      <c r="D14" s="290">
        <v>87.732422756121679</v>
      </c>
      <c r="E14" s="290">
        <v>0</v>
      </c>
      <c r="F14" s="290">
        <v>100.00000000000001</v>
      </c>
    </row>
    <row r="15" spans="1:10" ht="16.2" thickBot="1" x14ac:dyDescent="0.35">
      <c r="B15" s="96" t="s">
        <v>313</v>
      </c>
      <c r="C15" s="290">
        <v>2.3108106838805647</v>
      </c>
      <c r="D15" s="290">
        <v>92.28593130886388</v>
      </c>
      <c r="E15" s="290">
        <v>5.4032580072555714</v>
      </c>
      <c r="F15" s="290">
        <v>100.00000000000001</v>
      </c>
    </row>
    <row r="16" spans="1:10" ht="16.2" thickBot="1" x14ac:dyDescent="0.35">
      <c r="B16" s="4" t="s">
        <v>9</v>
      </c>
      <c r="C16" s="290">
        <v>38.279087888381369</v>
      </c>
      <c r="D16" s="290">
        <v>56.917472642395893</v>
      </c>
      <c r="E16" s="290">
        <v>4.8034394692230453</v>
      </c>
      <c r="F16" s="290">
        <v>100.00000000000031</v>
      </c>
    </row>
    <row r="17" spans="2:6" ht="16.2" thickBot="1" x14ac:dyDescent="0.35">
      <c r="B17" s="245" t="s">
        <v>10</v>
      </c>
      <c r="C17" s="245"/>
      <c r="D17" s="245"/>
      <c r="E17" s="245"/>
      <c r="F17" s="245"/>
    </row>
    <row r="18" spans="2:6" ht="16.2" thickBot="1" x14ac:dyDescent="0.35">
      <c r="B18" s="4" t="s">
        <v>11</v>
      </c>
      <c r="C18" s="290">
        <v>28.268430378427141</v>
      </c>
      <c r="D18" s="290">
        <v>61.103449384207011</v>
      </c>
      <c r="E18" s="290">
        <v>10.628120237365591</v>
      </c>
      <c r="F18" s="290">
        <v>99.999999999999744</v>
      </c>
    </row>
    <row r="19" spans="2:6" ht="16.2" thickBot="1" x14ac:dyDescent="0.35">
      <c r="B19" s="4" t="s">
        <v>283</v>
      </c>
      <c r="C19" s="290">
        <v>38.317510706329521</v>
      </c>
      <c r="D19" s="290">
        <v>56.874228349056537</v>
      </c>
      <c r="E19" s="290">
        <v>4.8082609446142328</v>
      </c>
      <c r="F19" s="290">
        <v>100.00000000000028</v>
      </c>
    </row>
    <row r="20" spans="2:6" ht="16.2" thickBot="1" x14ac:dyDescent="0.35">
      <c r="B20" s="4" t="s">
        <v>284</v>
      </c>
      <c r="C20" s="290">
        <v>21.635673134483874</v>
      </c>
      <c r="D20" s="290">
        <v>64.033445062680073</v>
      </c>
      <c r="E20" s="290">
        <v>14.330881802836096</v>
      </c>
      <c r="F20" s="290">
        <v>100.00000000000006</v>
      </c>
    </row>
    <row r="21" spans="2:6" ht="16.2" thickBot="1" x14ac:dyDescent="0.35">
      <c r="B21" s="4" t="s">
        <v>12</v>
      </c>
      <c r="C21" s="290">
        <v>6.3766290203450069</v>
      </c>
      <c r="D21" s="290">
        <v>73.060128101607233</v>
      </c>
      <c r="E21" s="290">
        <v>20.563242878047898</v>
      </c>
      <c r="F21" s="290">
        <v>100.00000000000014</v>
      </c>
    </row>
    <row r="22" spans="2:6" ht="16.2" thickBot="1" x14ac:dyDescent="0.35">
      <c r="B22" s="245" t="s">
        <v>13</v>
      </c>
      <c r="C22" s="245"/>
      <c r="D22" s="245"/>
      <c r="E22" s="245"/>
      <c r="F22" s="245"/>
    </row>
    <row r="23" spans="2:6" ht="16.2" thickBot="1" x14ac:dyDescent="0.35">
      <c r="B23" s="4" t="s">
        <v>17</v>
      </c>
      <c r="C23" s="290">
        <v>17.464650512726401</v>
      </c>
      <c r="D23" s="290">
        <v>65.856983416668839</v>
      </c>
      <c r="E23" s="290">
        <v>16.678366070605659</v>
      </c>
      <c r="F23" s="290">
        <v>100.0000000000009</v>
      </c>
    </row>
    <row r="24" spans="2:6" ht="16.2" thickBot="1" x14ac:dyDescent="0.35">
      <c r="B24" s="4" t="s">
        <v>21</v>
      </c>
      <c r="C24" s="290">
        <v>7.3269321953701105</v>
      </c>
      <c r="D24" s="290">
        <v>74.231733134508815</v>
      </c>
      <c r="E24" s="290">
        <v>18.441334670121506</v>
      </c>
      <c r="F24" s="290">
        <v>100.00000000000043</v>
      </c>
    </row>
    <row r="25" spans="2:6" ht="16.2" thickBot="1" x14ac:dyDescent="0.35">
      <c r="B25" s="245" t="s">
        <v>43</v>
      </c>
      <c r="C25" s="245"/>
      <c r="D25" s="245"/>
      <c r="E25" s="245"/>
      <c r="F25" s="245"/>
    </row>
    <row r="26" spans="2:6" ht="16.2" thickBot="1" x14ac:dyDescent="0.35">
      <c r="B26" s="4" t="s">
        <v>29</v>
      </c>
      <c r="C26" s="290">
        <v>5.569747157897643</v>
      </c>
      <c r="D26" s="290">
        <v>77.588821776602487</v>
      </c>
      <c r="E26" s="290">
        <v>16.841431065500601</v>
      </c>
      <c r="F26" s="290">
        <v>100.00000000000072</v>
      </c>
    </row>
    <row r="27" spans="2:6" ht="16.2" thickBot="1" x14ac:dyDescent="0.35">
      <c r="B27" s="4" t="s">
        <v>277</v>
      </c>
      <c r="C27" s="290">
        <v>12.489676701228083</v>
      </c>
      <c r="D27" s="290">
        <v>63.04620425013799</v>
      </c>
      <c r="E27" s="290">
        <v>24.464119048634153</v>
      </c>
      <c r="F27" s="290">
        <v>100.00000000000023</v>
      </c>
    </row>
    <row r="28" spans="2:6" ht="16.2" thickBot="1" x14ac:dyDescent="0.35">
      <c r="B28" s="4" t="s">
        <v>278</v>
      </c>
      <c r="C28" s="290">
        <v>22.751056038734411</v>
      </c>
      <c r="D28" s="290">
        <v>57.183505296205489</v>
      </c>
      <c r="E28" s="290">
        <v>20.065438665060217</v>
      </c>
      <c r="F28" s="290">
        <v>100.00000000000011</v>
      </c>
    </row>
    <row r="29" spans="2:6" ht="16.2" thickBot="1" x14ac:dyDescent="0.35">
      <c r="B29" s="4" t="s">
        <v>31</v>
      </c>
      <c r="C29" s="290">
        <v>57.838585175140196</v>
      </c>
      <c r="D29" s="290">
        <v>34.127450308882935</v>
      </c>
      <c r="E29" s="290">
        <v>8.0339645159766704</v>
      </c>
      <c r="F29" s="290">
        <v>99.999999999999801</v>
      </c>
    </row>
    <row r="30" spans="2:6" ht="16.2" thickBot="1" x14ac:dyDescent="0.35">
      <c r="B30" s="4" t="s">
        <v>32</v>
      </c>
      <c r="C30" s="290">
        <v>77.08488135968112</v>
      </c>
      <c r="D30" s="290">
        <v>20.07317962246746</v>
      </c>
      <c r="E30" s="290">
        <v>2.8419390178514439</v>
      </c>
      <c r="F30" s="290">
        <v>100.00000000000003</v>
      </c>
    </row>
    <row r="31" spans="2:6" ht="16.2" thickBot="1" x14ac:dyDescent="0.35">
      <c r="B31" s="249" t="s">
        <v>14</v>
      </c>
      <c r="C31" s="291">
        <v>13.366493459371625</v>
      </c>
      <c r="D31" s="291">
        <v>69.242463122439702</v>
      </c>
      <c r="E31" s="291">
        <v>17.391043418187621</v>
      </c>
      <c r="F31" s="291">
        <v>99.999999999998948</v>
      </c>
    </row>
    <row r="34" spans="2:2" ht="15.6" x14ac:dyDescent="0.3">
      <c r="B34" s="32" t="s">
        <v>309</v>
      </c>
    </row>
  </sheetData>
  <mergeCells count="5">
    <mergeCell ref="B25:F25"/>
    <mergeCell ref="A2:J2"/>
    <mergeCell ref="B5:F5"/>
    <mergeCell ref="B17:F17"/>
    <mergeCell ref="B22:F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83848-CC93-4C17-B638-55A7BDCE8ED4}">
  <dimension ref="A1:G35"/>
  <sheetViews>
    <sheetView workbookViewId="0">
      <selection activeCell="A3" sqref="A3:G32"/>
    </sheetView>
  </sheetViews>
  <sheetFormatPr baseColWidth="10" defaultRowHeight="14.4" x14ac:dyDescent="0.3"/>
  <cols>
    <col min="1" max="1" width="35.88671875" customWidth="1"/>
  </cols>
  <sheetData>
    <row r="1" spans="1:7" ht="15.6" x14ac:dyDescent="0.3">
      <c r="A1" s="157" t="s">
        <v>73</v>
      </c>
      <c r="B1" s="157"/>
      <c r="C1" s="157"/>
      <c r="D1" s="157"/>
      <c r="E1" s="157"/>
      <c r="F1" s="157"/>
      <c r="G1" s="157"/>
    </row>
    <row r="2" spans="1:7" ht="15.6" x14ac:dyDescent="0.3">
      <c r="A2" s="109"/>
      <c r="B2" s="109"/>
      <c r="C2" s="109"/>
      <c r="D2" s="109"/>
      <c r="E2" s="109"/>
      <c r="F2" s="109"/>
      <c r="G2" s="109"/>
    </row>
    <row r="3" spans="1:7" ht="31.2" customHeight="1" x14ac:dyDescent="0.3">
      <c r="A3" s="158" t="s">
        <v>232</v>
      </c>
      <c r="B3" s="160" t="s">
        <v>310</v>
      </c>
      <c r="C3" s="161"/>
      <c r="D3" s="162"/>
      <c r="E3" s="160" t="s">
        <v>311</v>
      </c>
      <c r="F3" s="161"/>
      <c r="G3" s="162"/>
    </row>
    <row r="4" spans="1:7" ht="15.6" x14ac:dyDescent="0.3">
      <c r="A4" s="159"/>
      <c r="B4" s="122" t="s">
        <v>17</v>
      </c>
      <c r="C4" s="122" t="s">
        <v>21</v>
      </c>
      <c r="D4" s="122" t="s">
        <v>14</v>
      </c>
      <c r="E4" s="122" t="s">
        <v>17</v>
      </c>
      <c r="F4" s="122" t="s">
        <v>21</v>
      </c>
      <c r="G4" s="122" t="s">
        <v>14</v>
      </c>
    </row>
    <row r="5" spans="1:7" ht="15.6" x14ac:dyDescent="0.3">
      <c r="A5" s="156" t="s">
        <v>0</v>
      </c>
      <c r="B5" s="156"/>
      <c r="C5" s="156"/>
      <c r="D5" s="156"/>
      <c r="E5" s="156"/>
      <c r="F5" s="156"/>
      <c r="G5" s="156"/>
    </row>
    <row r="6" spans="1:7" ht="15.6" x14ac:dyDescent="0.3">
      <c r="A6" s="114" t="s">
        <v>1</v>
      </c>
      <c r="B6" s="123">
        <v>23.979027405732463</v>
      </c>
      <c r="C6" s="123">
        <v>26.403309339360252</v>
      </c>
      <c r="D6" s="123">
        <v>25.208946146077231</v>
      </c>
      <c r="E6" s="123">
        <v>19.53982560834681</v>
      </c>
      <c r="F6" s="123">
        <v>21.456371810306216</v>
      </c>
      <c r="G6" s="123">
        <v>20.51744497956037</v>
      </c>
    </row>
    <row r="7" spans="1:7" ht="15.6" x14ac:dyDescent="0.3">
      <c r="A7" s="114" t="s">
        <v>2</v>
      </c>
      <c r="B7" s="123">
        <v>23.485153716441975</v>
      </c>
      <c r="C7" s="123">
        <v>27.007448598706222</v>
      </c>
      <c r="D7" s="123">
        <v>25.26852944974749</v>
      </c>
      <c r="E7" s="123">
        <v>18.094733357340466</v>
      </c>
      <c r="F7" s="123">
        <v>21.706857929917771</v>
      </c>
      <c r="G7" s="123">
        <v>19.929708228923555</v>
      </c>
    </row>
    <row r="8" spans="1:7" ht="15.6" x14ac:dyDescent="0.3">
      <c r="A8" s="114" t="s">
        <v>3</v>
      </c>
      <c r="B8" s="123">
        <v>26.924191484235312</v>
      </c>
      <c r="C8" s="123">
        <v>30.421411337813304</v>
      </c>
      <c r="D8" s="123">
        <v>28.713093054522776</v>
      </c>
      <c r="E8" s="123">
        <v>21.142304970603281</v>
      </c>
      <c r="F8" s="123">
        <v>22.300726789742832</v>
      </c>
      <c r="G8" s="123">
        <v>21.736459916105005</v>
      </c>
    </row>
    <row r="9" spans="1:7" ht="15.6" x14ac:dyDescent="0.3">
      <c r="A9" s="114" t="s">
        <v>4</v>
      </c>
      <c r="B9" s="123">
        <v>25.617278564485858</v>
      </c>
      <c r="C9" s="123">
        <v>33.373123730531908</v>
      </c>
      <c r="D9" s="123">
        <v>29.375151729948211</v>
      </c>
      <c r="E9" s="123">
        <v>19.55213889574771</v>
      </c>
      <c r="F9" s="123">
        <v>25.905230890540459</v>
      </c>
      <c r="G9" s="123">
        <v>22.635544917154487</v>
      </c>
    </row>
    <row r="10" spans="1:7" ht="15.6" x14ac:dyDescent="0.3">
      <c r="A10" s="114" t="s">
        <v>5</v>
      </c>
      <c r="B10" s="123">
        <v>42.049815458349144</v>
      </c>
      <c r="C10" s="123">
        <v>47.235074058185198</v>
      </c>
      <c r="D10" s="123">
        <v>44.671430362721431</v>
      </c>
      <c r="E10" s="123">
        <v>36.982313496846558</v>
      </c>
      <c r="F10" s="123">
        <v>41.768935732208526</v>
      </c>
      <c r="G10" s="123">
        <v>39.406269438862864</v>
      </c>
    </row>
    <row r="11" spans="1:7" ht="15.6" x14ac:dyDescent="0.3">
      <c r="A11" s="114" t="s">
        <v>6</v>
      </c>
      <c r="B11" s="123">
        <v>74.097108543238036</v>
      </c>
      <c r="C11" s="123">
        <v>77.495645008375561</v>
      </c>
      <c r="D11" s="123">
        <v>75.657211082642362</v>
      </c>
      <c r="E11" s="123">
        <v>72.335179510227164</v>
      </c>
      <c r="F11" s="123">
        <v>72.55096184251434</v>
      </c>
      <c r="G11" s="123">
        <v>72.434622020686675</v>
      </c>
    </row>
    <row r="12" spans="1:7" ht="15.6" x14ac:dyDescent="0.3">
      <c r="A12" s="114" t="s">
        <v>7</v>
      </c>
      <c r="B12" s="123">
        <v>19.831612102670729</v>
      </c>
      <c r="C12" s="123">
        <v>28.393023011764861</v>
      </c>
      <c r="D12" s="123">
        <v>24.060789864302123</v>
      </c>
      <c r="E12" s="123">
        <v>15.044998871251924</v>
      </c>
      <c r="F12" s="123">
        <v>20.345580131354048</v>
      </c>
      <c r="G12" s="123">
        <v>17.671075035331029</v>
      </c>
    </row>
    <row r="13" spans="1:7" ht="15.6" x14ac:dyDescent="0.3">
      <c r="A13" s="114" t="s">
        <v>8</v>
      </c>
      <c r="B13" s="123">
        <v>35.027466250579913</v>
      </c>
      <c r="C13" s="123">
        <v>42.49503688765067</v>
      </c>
      <c r="D13" s="123">
        <v>38.713280128323341</v>
      </c>
      <c r="E13" s="123">
        <v>35.145336228541055</v>
      </c>
      <c r="F13" s="123">
        <v>41.756884448949705</v>
      </c>
      <c r="G13" s="123">
        <v>38.378534595471756</v>
      </c>
    </row>
    <row r="14" spans="1:7" ht="15.6" x14ac:dyDescent="0.3">
      <c r="A14" s="114" t="s">
        <v>312</v>
      </c>
      <c r="B14" s="123">
        <v>99.741263527640427</v>
      </c>
      <c r="C14" s="123">
        <v>99.636228810576526</v>
      </c>
      <c r="D14" s="123">
        <v>99.697607338589592</v>
      </c>
      <c r="E14" s="123">
        <v>37.328548232700967</v>
      </c>
      <c r="F14" s="123">
        <v>40.930389967697913</v>
      </c>
      <c r="G14" s="123">
        <v>38.844623141174054</v>
      </c>
    </row>
    <row r="15" spans="1:7" ht="15.6" x14ac:dyDescent="0.3">
      <c r="A15" s="114" t="s">
        <v>313</v>
      </c>
      <c r="B15" s="123">
        <v>52.690798070693866</v>
      </c>
      <c r="C15" s="123">
        <v>54.40229026785628</v>
      </c>
      <c r="D15" s="123">
        <v>53.440049754171234</v>
      </c>
      <c r="E15" s="123">
        <v>29.96430714788405</v>
      </c>
      <c r="F15" s="123">
        <v>31.861370319640258</v>
      </c>
      <c r="G15" s="123">
        <v>30.805169729341664</v>
      </c>
    </row>
    <row r="16" spans="1:7" ht="15.6" x14ac:dyDescent="0.3">
      <c r="A16" s="114" t="s">
        <v>9</v>
      </c>
      <c r="B16" s="123">
        <v>23.870757667025231</v>
      </c>
      <c r="C16" s="123">
        <v>30.344717451224579</v>
      </c>
      <c r="D16" s="123">
        <v>27.263515884161333</v>
      </c>
      <c r="E16" s="123">
        <v>19.340479199999525</v>
      </c>
      <c r="F16" s="123">
        <v>21.342501464733353</v>
      </c>
      <c r="G16" s="123">
        <v>20.389193332950867</v>
      </c>
    </row>
    <row r="17" spans="1:7" ht="15.6" x14ac:dyDescent="0.3">
      <c r="A17" s="156" t="s">
        <v>10</v>
      </c>
      <c r="B17" s="156"/>
      <c r="C17" s="156"/>
      <c r="D17" s="156"/>
      <c r="E17" s="156"/>
      <c r="F17" s="156"/>
      <c r="G17" s="156"/>
    </row>
    <row r="18" spans="1:7" ht="15.6" x14ac:dyDescent="0.3">
      <c r="A18" s="114" t="s">
        <v>11</v>
      </c>
      <c r="B18" s="123">
        <v>28.93290124018149</v>
      </c>
      <c r="C18" s="123">
        <v>34.281899026940295</v>
      </c>
      <c r="D18" s="123">
        <v>31.720011575417118</v>
      </c>
      <c r="E18" s="123">
        <v>21.639859859962897</v>
      </c>
      <c r="F18" s="123">
        <v>24.210943552536925</v>
      </c>
      <c r="G18" s="123">
        <v>22.979227888363628</v>
      </c>
    </row>
    <row r="19" spans="1:7" ht="15.6" x14ac:dyDescent="0.3">
      <c r="A19" s="114" t="s">
        <v>12</v>
      </c>
      <c r="B19" s="123">
        <v>31.137223831269701</v>
      </c>
      <c r="C19" s="123">
        <v>34.867136739502122</v>
      </c>
      <c r="D19" s="123">
        <v>32.983467285975557</v>
      </c>
      <c r="E19" s="123">
        <v>26.263982102852147</v>
      </c>
      <c r="F19" s="123">
        <v>29.279698622643473</v>
      </c>
      <c r="G19" s="123">
        <v>27.756676011205979</v>
      </c>
    </row>
    <row r="20" spans="1:7" ht="15.6" x14ac:dyDescent="0.3">
      <c r="A20" s="156" t="s">
        <v>22</v>
      </c>
      <c r="B20" s="156"/>
      <c r="C20" s="156"/>
      <c r="D20" s="156"/>
      <c r="E20" s="156"/>
      <c r="F20" s="156"/>
      <c r="G20" s="156"/>
    </row>
    <row r="21" spans="1:7" ht="15.6" x14ac:dyDescent="0.3">
      <c r="A21" s="114" t="s">
        <v>23</v>
      </c>
      <c r="B21" s="123">
        <v>42.348251507653053</v>
      </c>
      <c r="C21" s="123">
        <v>41.054448103343958</v>
      </c>
      <c r="D21" s="123">
        <v>41.75060592807742</v>
      </c>
      <c r="E21" s="123">
        <v>34.542778877505313</v>
      </c>
      <c r="F21" s="123">
        <v>34.528531363191469</v>
      </c>
      <c r="G21" s="123">
        <v>34.536145263961771</v>
      </c>
    </row>
    <row r="22" spans="1:7" ht="15.6" x14ac:dyDescent="0.3">
      <c r="A22" s="114" t="s">
        <v>24</v>
      </c>
      <c r="B22" s="123">
        <v>30.815778652639015</v>
      </c>
      <c r="C22" s="123">
        <v>30.213163781955384</v>
      </c>
      <c r="D22" s="123">
        <v>30.529616620031351</v>
      </c>
      <c r="E22" s="123">
        <v>25.228270185771663</v>
      </c>
      <c r="F22" s="123">
        <v>24.22620262554867</v>
      </c>
      <c r="G22" s="123">
        <v>24.748320940154304</v>
      </c>
    </row>
    <row r="23" spans="1:7" ht="15.6" x14ac:dyDescent="0.3">
      <c r="A23" s="114" t="s">
        <v>25</v>
      </c>
      <c r="B23" s="123">
        <v>23.145047141161569</v>
      </c>
      <c r="C23" s="123">
        <v>24.29424868322204</v>
      </c>
      <c r="D23" s="123">
        <v>23.671089380469482</v>
      </c>
      <c r="E23" s="123">
        <v>20.449340390212885</v>
      </c>
      <c r="F23" s="123">
        <v>19.320225170294332</v>
      </c>
      <c r="G23" s="123">
        <v>19.924418097499309</v>
      </c>
    </row>
    <row r="24" spans="1:7" ht="15.6" x14ac:dyDescent="0.3">
      <c r="A24" s="114" t="s">
        <v>26</v>
      </c>
      <c r="B24" s="123">
        <v>22.920176078895587</v>
      </c>
      <c r="C24" s="123">
        <v>33.489495906953934</v>
      </c>
      <c r="D24" s="123">
        <v>28.711295698975736</v>
      </c>
      <c r="E24" s="123">
        <v>17.483951169192132</v>
      </c>
      <c r="F24" s="123">
        <v>25.768220915878782</v>
      </c>
      <c r="G24" s="123">
        <v>22.011086226813024</v>
      </c>
    </row>
    <row r="25" spans="1:7" ht="15.6" x14ac:dyDescent="0.3">
      <c r="A25" s="114" t="s">
        <v>27</v>
      </c>
      <c r="B25" s="123">
        <v>52.182557374037707</v>
      </c>
      <c r="C25" s="123">
        <v>59.894692332464125</v>
      </c>
      <c r="D25" s="123">
        <v>55.586628588154355</v>
      </c>
      <c r="E25" s="123">
        <v>46.008701059256424</v>
      </c>
      <c r="F25" s="123">
        <v>47.640046233733443</v>
      </c>
      <c r="G25" s="123">
        <v>46.737783982468493</v>
      </c>
    </row>
    <row r="26" spans="1:7" ht="15.6" x14ac:dyDescent="0.3">
      <c r="A26" s="156" t="s">
        <v>28</v>
      </c>
      <c r="B26" s="156"/>
      <c r="C26" s="156"/>
      <c r="D26" s="156"/>
      <c r="E26" s="156"/>
      <c r="F26" s="156"/>
      <c r="G26" s="156"/>
    </row>
    <row r="27" spans="1:7" ht="15.6" x14ac:dyDescent="0.3">
      <c r="A27" s="114" t="s">
        <v>29</v>
      </c>
      <c r="B27" s="123">
        <v>31.217967755660791</v>
      </c>
      <c r="C27" s="123">
        <v>35.323558550481273</v>
      </c>
      <c r="D27" s="123">
        <v>33.440857387268942</v>
      </c>
      <c r="E27" s="123">
        <v>27.939380358273091</v>
      </c>
      <c r="F27" s="123">
        <v>30.012851219899762</v>
      </c>
      <c r="G27" s="123">
        <v>29.026490432553505</v>
      </c>
    </row>
    <row r="28" spans="1:7" ht="15.6" x14ac:dyDescent="0.3">
      <c r="A28" s="114" t="s">
        <v>16</v>
      </c>
      <c r="B28" s="123">
        <v>27.10253413939477</v>
      </c>
      <c r="C28" s="123">
        <v>30.541285148242526</v>
      </c>
      <c r="D28" s="123">
        <v>28.712483668864543</v>
      </c>
      <c r="E28" s="123">
        <v>22.003423375338514</v>
      </c>
      <c r="F28" s="123">
        <v>22.843645743941607</v>
      </c>
      <c r="G28" s="123">
        <v>22.402276870674655</v>
      </c>
    </row>
    <row r="29" spans="1:7" ht="15.6" x14ac:dyDescent="0.3">
      <c r="A29" s="114" t="s">
        <v>30</v>
      </c>
      <c r="B29" s="123">
        <v>19.926788282224347</v>
      </c>
      <c r="C29" s="123">
        <v>29.464384608836003</v>
      </c>
      <c r="D29" s="123">
        <v>24.405569338364305</v>
      </c>
      <c r="E29" s="123">
        <v>18.110039397526634</v>
      </c>
      <c r="F29" s="123">
        <v>22.389383896977925</v>
      </c>
      <c r="G29" s="123">
        <v>20.151461431976749</v>
      </c>
    </row>
    <row r="30" spans="1:7" ht="15.6" x14ac:dyDescent="0.3">
      <c r="A30" s="114" t="s">
        <v>31</v>
      </c>
      <c r="B30" s="123">
        <v>21.377248774321703</v>
      </c>
      <c r="C30" s="123">
        <v>34.335520814041452</v>
      </c>
      <c r="D30" s="123">
        <v>27.003380788388686</v>
      </c>
      <c r="E30" s="123">
        <v>15.026541625716364</v>
      </c>
      <c r="F30" s="123">
        <v>22.255072755594661</v>
      </c>
      <c r="G30" s="123">
        <v>18.248903245681682</v>
      </c>
    </row>
    <row r="31" spans="1:7" ht="15.6" x14ac:dyDescent="0.3">
      <c r="A31" s="114" t="s">
        <v>32</v>
      </c>
      <c r="B31" s="123">
        <v>17.554468405049157</v>
      </c>
      <c r="C31" s="123">
        <v>27.160896555723784</v>
      </c>
      <c r="D31" s="123">
        <v>20.873831440523354</v>
      </c>
      <c r="E31" s="123">
        <v>13.672555303189892</v>
      </c>
      <c r="F31" s="123">
        <v>18.949978521183429</v>
      </c>
      <c r="G31" s="123">
        <v>15.476375427806849</v>
      </c>
    </row>
    <row r="32" spans="1:7" ht="15.6" x14ac:dyDescent="0.3">
      <c r="A32" s="124" t="s">
        <v>14</v>
      </c>
      <c r="B32" s="125">
        <v>28.257587570032562</v>
      </c>
      <c r="C32" s="125">
        <v>33.662856194477641</v>
      </c>
      <c r="D32" s="125">
        <v>31.009961982851266</v>
      </c>
      <c r="E32" s="125">
        <v>24.790640809572746</v>
      </c>
      <c r="F32" s="125">
        <v>27.548258709062818</v>
      </c>
      <c r="G32" s="125">
        <v>26.179223927424498</v>
      </c>
    </row>
    <row r="33" spans="1:7" ht="15.6" x14ac:dyDescent="0.3">
      <c r="A33" s="109"/>
      <c r="B33" s="109"/>
      <c r="C33" s="109"/>
      <c r="D33" s="109"/>
      <c r="E33" s="109"/>
      <c r="F33" s="109"/>
      <c r="G33" s="109"/>
    </row>
    <row r="34" spans="1:7" ht="15.6" x14ac:dyDescent="0.3">
      <c r="B34" s="32" t="s">
        <v>309</v>
      </c>
      <c r="C34" s="109"/>
      <c r="D34" s="109"/>
      <c r="E34" s="109"/>
      <c r="F34" s="109"/>
      <c r="G34" s="109"/>
    </row>
    <row r="35" spans="1:7" ht="15.6" x14ac:dyDescent="0.3">
      <c r="A35" s="109"/>
      <c r="B35" s="109"/>
      <c r="C35" s="109"/>
      <c r="D35" s="109"/>
      <c r="E35" s="109"/>
      <c r="F35" s="109"/>
      <c r="G35" s="109"/>
    </row>
  </sheetData>
  <mergeCells count="8">
    <mergeCell ref="A26:G26"/>
    <mergeCell ref="A1:G1"/>
    <mergeCell ref="A3:A4"/>
    <mergeCell ref="B3:D3"/>
    <mergeCell ref="E3:G3"/>
    <mergeCell ref="A5:G5"/>
    <mergeCell ref="A17:G17"/>
    <mergeCell ref="A20:G20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AB337-A96A-4B15-945F-D072C1D7BB1F}">
  <dimension ref="A1:I26"/>
  <sheetViews>
    <sheetView topLeftCell="A10" workbookViewId="0">
      <selection activeCell="B24" sqref="B24:D24"/>
    </sheetView>
  </sheetViews>
  <sheetFormatPr baseColWidth="10" defaultRowHeight="14.4" x14ac:dyDescent="0.3"/>
  <cols>
    <col min="1" max="1" width="45.77734375" customWidth="1"/>
  </cols>
  <sheetData>
    <row r="1" spans="1:9" ht="51" customHeight="1" x14ac:dyDescent="0.3">
      <c r="A1" s="163" t="s">
        <v>285</v>
      </c>
      <c r="B1" s="163"/>
      <c r="C1" s="163"/>
      <c r="D1" s="163"/>
      <c r="E1" s="163"/>
      <c r="F1" s="163"/>
      <c r="G1" s="163"/>
      <c r="H1" s="163"/>
      <c r="I1" s="163"/>
    </row>
    <row r="2" spans="1:9" ht="15" thickBot="1" x14ac:dyDescent="0.35"/>
    <row r="3" spans="1:9" ht="16.2" thickBot="1" x14ac:dyDescent="0.35">
      <c r="A3" s="292" t="s">
        <v>232</v>
      </c>
      <c r="B3" s="292" t="s">
        <v>286</v>
      </c>
      <c r="C3" s="292" t="s">
        <v>287</v>
      </c>
      <c r="D3" s="292" t="s">
        <v>288</v>
      </c>
      <c r="E3" s="292" t="s">
        <v>42</v>
      </c>
    </row>
    <row r="4" spans="1:9" ht="16.2" thickBot="1" x14ac:dyDescent="0.35">
      <c r="A4" s="293" t="s">
        <v>0</v>
      </c>
      <c r="B4" s="293"/>
      <c r="C4" s="293"/>
      <c r="D4" s="293"/>
      <c r="E4" s="293"/>
    </row>
    <row r="5" spans="1:9" ht="16.2" thickBot="1" x14ac:dyDescent="0.35">
      <c r="A5" s="101" t="s">
        <v>1</v>
      </c>
      <c r="B5" s="262">
        <v>8.9815498081596079</v>
      </c>
      <c r="C5" s="262">
        <v>73.42283822860756</v>
      </c>
      <c r="D5" s="262">
        <v>17.595611963232361</v>
      </c>
      <c r="E5" s="262">
        <v>99.999999999999531</v>
      </c>
    </row>
    <row r="6" spans="1:9" ht="16.2" thickBot="1" x14ac:dyDescent="0.35">
      <c r="A6" s="101" t="s">
        <v>2</v>
      </c>
      <c r="B6" s="262">
        <v>25.566336549590368</v>
      </c>
      <c r="C6" s="262">
        <v>42.439457064078539</v>
      </c>
      <c r="D6" s="262">
        <v>31.994206386331019</v>
      </c>
      <c r="E6" s="262">
        <v>99.999999999999929</v>
      </c>
    </row>
    <row r="7" spans="1:9" ht="16.2" thickBot="1" x14ac:dyDescent="0.35">
      <c r="A7" s="101" t="s">
        <v>3</v>
      </c>
      <c r="B7" s="262">
        <v>9.3356752212206295</v>
      </c>
      <c r="C7" s="262">
        <v>57.704393060656358</v>
      </c>
      <c r="D7" s="262">
        <v>32.959931718123585</v>
      </c>
      <c r="E7" s="262">
        <v>100.00000000000057</v>
      </c>
    </row>
    <row r="8" spans="1:9" ht="16.2" thickBot="1" x14ac:dyDescent="0.35">
      <c r="A8" s="101" t="s">
        <v>4</v>
      </c>
      <c r="B8" s="262">
        <v>40.482156554507</v>
      </c>
      <c r="C8" s="262">
        <v>32.269078429905804</v>
      </c>
      <c r="D8" s="262">
        <v>27.24876501558796</v>
      </c>
      <c r="E8" s="262">
        <v>100.00000000000077</v>
      </c>
    </row>
    <row r="9" spans="1:9" ht="16.2" thickBot="1" x14ac:dyDescent="0.35">
      <c r="A9" s="101" t="s">
        <v>5</v>
      </c>
      <c r="B9" s="262">
        <v>18.180632116939233</v>
      </c>
      <c r="C9" s="262">
        <v>34.885663187337855</v>
      </c>
      <c r="D9" s="262">
        <v>46.933704695723051</v>
      </c>
      <c r="E9" s="262">
        <v>100.00000000000014</v>
      </c>
    </row>
    <row r="10" spans="1:9" ht="16.2" thickBot="1" x14ac:dyDescent="0.35">
      <c r="A10" s="101" t="s">
        <v>6</v>
      </c>
      <c r="B10" s="262">
        <v>9.3514495321537456</v>
      </c>
      <c r="C10" s="262">
        <v>16.941402146567199</v>
      </c>
      <c r="D10" s="262">
        <v>73.70714832127922</v>
      </c>
      <c r="E10" s="262">
        <v>100.00000000000017</v>
      </c>
    </row>
    <row r="11" spans="1:9" ht="16.2" thickBot="1" x14ac:dyDescent="0.35">
      <c r="A11" s="101" t="s">
        <v>7</v>
      </c>
      <c r="B11" s="262">
        <v>23.229375171912757</v>
      </c>
      <c r="C11" s="262">
        <v>42.15131661076758</v>
      </c>
      <c r="D11" s="262">
        <v>34.619308217319428</v>
      </c>
      <c r="E11" s="262">
        <v>99.999999999999773</v>
      </c>
    </row>
    <row r="12" spans="1:9" ht="16.2" thickBot="1" x14ac:dyDescent="0.35">
      <c r="A12" s="101" t="s">
        <v>8</v>
      </c>
      <c r="B12" s="262">
        <v>22.152539210997578</v>
      </c>
      <c r="C12" s="262">
        <v>19.278419501765612</v>
      </c>
      <c r="D12" s="262">
        <v>58.569041287236978</v>
      </c>
      <c r="E12" s="262">
        <v>100.00000000000017</v>
      </c>
    </row>
    <row r="13" spans="1:9" ht="16.2" thickBot="1" x14ac:dyDescent="0.35">
      <c r="A13" s="96" t="s">
        <v>312</v>
      </c>
      <c r="B13" s="262">
        <v>21.292262944252801</v>
      </c>
      <c r="C13" s="262">
        <v>10.412784277776387</v>
      </c>
      <c r="D13" s="262">
        <v>68.294952777970835</v>
      </c>
      <c r="E13" s="262">
        <v>100.00000000000003</v>
      </c>
    </row>
    <row r="14" spans="1:9" ht="16.2" thickBot="1" x14ac:dyDescent="0.35">
      <c r="A14" s="96" t="s">
        <v>313</v>
      </c>
      <c r="B14" s="262">
        <v>42.082827930405323</v>
      </c>
      <c r="C14" s="262">
        <v>17.988858749194726</v>
      </c>
      <c r="D14" s="262">
        <v>39.928313320399994</v>
      </c>
      <c r="E14" s="262">
        <v>100.00000000000004</v>
      </c>
    </row>
    <row r="15" spans="1:9" ht="16.2" thickBot="1" x14ac:dyDescent="0.35">
      <c r="A15" s="101" t="s">
        <v>9</v>
      </c>
      <c r="B15" s="262">
        <v>23.263952423168195</v>
      </c>
      <c r="C15" s="262">
        <v>44.09077551867027</v>
      </c>
      <c r="D15" s="262">
        <v>32.645272058161943</v>
      </c>
      <c r="E15" s="262">
        <v>100.0000000000004</v>
      </c>
    </row>
    <row r="16" spans="1:9" ht="16.2" thickBot="1" x14ac:dyDescent="0.35">
      <c r="A16" s="293" t="s">
        <v>10</v>
      </c>
      <c r="B16" s="293"/>
      <c r="C16" s="293"/>
      <c r="D16" s="293"/>
      <c r="E16" s="293"/>
    </row>
    <row r="17" spans="1:5" ht="16.2" thickBot="1" x14ac:dyDescent="0.35">
      <c r="A17" s="101" t="s">
        <v>11</v>
      </c>
      <c r="B17" s="262">
        <v>21.58006494494515</v>
      </c>
      <c r="C17" s="262">
        <v>41.224053444638976</v>
      </c>
      <c r="D17" s="262">
        <v>37.195881610415796</v>
      </c>
      <c r="E17" s="262">
        <v>99.999999999999915</v>
      </c>
    </row>
    <row r="18" spans="1:5" ht="16.2" thickBot="1" x14ac:dyDescent="0.35">
      <c r="A18" s="101" t="s">
        <v>283</v>
      </c>
      <c r="B18" s="262">
        <v>23.248691627910222</v>
      </c>
      <c r="C18" s="262">
        <v>44.135031845934044</v>
      </c>
      <c r="D18" s="262">
        <v>32.61627652615612</v>
      </c>
      <c r="E18" s="262">
        <v>100.0000000000004</v>
      </c>
    </row>
    <row r="19" spans="1:5" ht="16.2" thickBot="1" x14ac:dyDescent="0.35">
      <c r="A19" s="101" t="s">
        <v>284</v>
      </c>
      <c r="B19" s="262">
        <v>20.476391210097685</v>
      </c>
      <c r="C19" s="262">
        <v>39.454536430317482</v>
      </c>
      <c r="D19" s="262">
        <v>40.069072359585164</v>
      </c>
      <c r="E19" s="262">
        <v>100.00000000000033</v>
      </c>
    </row>
    <row r="20" spans="1:5" ht="16.2" thickBot="1" x14ac:dyDescent="0.35">
      <c r="A20" s="101" t="s">
        <v>12</v>
      </c>
      <c r="B20" s="262">
        <v>18.211787745574238</v>
      </c>
      <c r="C20" s="262">
        <v>49.182311469187198</v>
      </c>
      <c r="D20" s="262">
        <v>32.605900785238425</v>
      </c>
      <c r="E20" s="262">
        <v>99.999999999999858</v>
      </c>
    </row>
    <row r="21" spans="1:5" ht="16.2" thickBot="1" x14ac:dyDescent="0.35">
      <c r="A21" s="293" t="s">
        <v>13</v>
      </c>
      <c r="B21" s="293"/>
      <c r="C21" s="293"/>
      <c r="D21" s="293"/>
      <c r="E21" s="293"/>
    </row>
    <row r="22" spans="1:5" ht="16.2" thickBot="1" x14ac:dyDescent="0.35">
      <c r="A22" s="101" t="s">
        <v>17</v>
      </c>
      <c r="B22" s="262">
        <v>20.799335721670033</v>
      </c>
      <c r="C22" s="262">
        <v>46.186227838623971</v>
      </c>
      <c r="D22" s="262">
        <v>33.014436439706984</v>
      </c>
      <c r="E22" s="262">
        <v>100.00000000000098</v>
      </c>
    </row>
    <row r="23" spans="1:5" ht="16.2" thickBot="1" x14ac:dyDescent="0.35">
      <c r="A23" s="101" t="s">
        <v>21</v>
      </c>
      <c r="B23" s="262">
        <v>17.058849145494236</v>
      </c>
      <c r="C23" s="262">
        <v>47.311971362647512</v>
      </c>
      <c r="D23" s="262">
        <v>35.629179491858707</v>
      </c>
      <c r="E23" s="262">
        <v>100.00000000000045</v>
      </c>
    </row>
    <row r="24" spans="1:5" ht="16.2" thickBot="1" x14ac:dyDescent="0.35">
      <c r="A24" s="294" t="s">
        <v>14</v>
      </c>
      <c r="B24" s="295">
        <v>19.287249770446596</v>
      </c>
      <c r="C24" s="295">
        <v>46.641307928523041</v>
      </c>
      <c r="D24" s="295">
        <v>34.071442301029229</v>
      </c>
      <c r="E24" s="295">
        <v>99.999999999998863</v>
      </c>
    </row>
    <row r="25" spans="1:5" ht="15" thickTop="1" x14ac:dyDescent="0.3"/>
    <row r="26" spans="1:5" ht="15.6" x14ac:dyDescent="0.3">
      <c r="B26" s="32" t="s">
        <v>309</v>
      </c>
    </row>
  </sheetData>
  <mergeCells count="4">
    <mergeCell ref="A1:I1"/>
    <mergeCell ref="A4:E4"/>
    <mergeCell ref="A16:E16"/>
    <mergeCell ref="A21:E2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25E21-ABAD-4217-89D0-F7EB80B9B618}">
  <dimension ref="A1:D24"/>
  <sheetViews>
    <sheetView topLeftCell="A9" workbookViewId="0">
      <selection activeCell="A13" sqref="A13:A14"/>
    </sheetView>
  </sheetViews>
  <sheetFormatPr baseColWidth="10" defaultRowHeight="14.4" x14ac:dyDescent="0.3"/>
  <cols>
    <col min="1" max="1" width="24" customWidth="1"/>
    <col min="2" max="2" width="18" customWidth="1"/>
    <col min="3" max="3" width="16.6640625" customWidth="1"/>
    <col min="4" max="4" width="21.109375" customWidth="1"/>
  </cols>
  <sheetData>
    <row r="1" spans="1:4" ht="39" customHeight="1" x14ac:dyDescent="0.3">
      <c r="A1" s="5" t="s">
        <v>289</v>
      </c>
    </row>
    <row r="2" spans="1:4" ht="15" thickBot="1" x14ac:dyDescent="0.35"/>
    <row r="3" spans="1:4" ht="78.599999999999994" thickBot="1" x14ac:dyDescent="0.35">
      <c r="A3" s="251" t="s">
        <v>232</v>
      </c>
      <c r="B3" s="251" t="s">
        <v>290</v>
      </c>
      <c r="C3" s="251" t="s">
        <v>291</v>
      </c>
      <c r="D3" s="251" t="s">
        <v>292</v>
      </c>
    </row>
    <row r="4" spans="1:4" ht="16.2" thickBot="1" x14ac:dyDescent="0.35">
      <c r="A4" s="296" t="s">
        <v>0</v>
      </c>
      <c r="B4" s="296"/>
      <c r="C4" s="296"/>
      <c r="D4" s="296"/>
    </row>
    <row r="5" spans="1:4" ht="16.2" thickBot="1" x14ac:dyDescent="0.35">
      <c r="A5" s="4" t="s">
        <v>1</v>
      </c>
      <c r="B5" s="246">
        <v>18.928175122936199</v>
      </c>
      <c r="C5" s="246">
        <v>19.133816598602802</v>
      </c>
      <c r="D5" s="246">
        <v>89.922863066725981</v>
      </c>
    </row>
    <row r="6" spans="1:4" ht="16.2" thickBot="1" x14ac:dyDescent="0.35">
      <c r="A6" s="4" t="s">
        <v>2</v>
      </c>
      <c r="B6" s="246">
        <v>43.986421188609746</v>
      </c>
      <c r="C6" s="246">
        <v>50.089429950419806</v>
      </c>
      <c r="D6" s="246">
        <v>64.487590235117878</v>
      </c>
    </row>
    <row r="7" spans="1:4" ht="16.2" thickBot="1" x14ac:dyDescent="0.35">
      <c r="A7" s="4" t="s">
        <v>3</v>
      </c>
      <c r="B7" s="246">
        <v>14.912710055174161</v>
      </c>
      <c r="C7" s="246">
        <v>14.675029426289754</v>
      </c>
      <c r="D7" s="246">
        <v>87.293161879840582</v>
      </c>
    </row>
    <row r="8" spans="1:4" ht="16.2" thickBot="1" x14ac:dyDescent="0.35">
      <c r="A8" s="4" t="s">
        <v>4</v>
      </c>
      <c r="B8" s="246">
        <v>38.336273700896136</v>
      </c>
      <c r="C8" s="246">
        <v>40.119734901535033</v>
      </c>
      <c r="D8" s="246">
        <v>84.329336592296642</v>
      </c>
    </row>
    <row r="9" spans="1:4" ht="16.2" thickBot="1" x14ac:dyDescent="0.35">
      <c r="A9" s="4" t="s">
        <v>5</v>
      </c>
      <c r="B9" s="246">
        <v>36.775110731609281</v>
      </c>
      <c r="C9" s="246">
        <v>35.663766059666621</v>
      </c>
      <c r="D9" s="246">
        <v>67.819017784516404</v>
      </c>
    </row>
    <row r="10" spans="1:4" ht="16.2" thickBot="1" x14ac:dyDescent="0.35">
      <c r="A10" s="4" t="s">
        <v>6</v>
      </c>
      <c r="B10" s="246">
        <v>26.995922536869177</v>
      </c>
      <c r="C10" s="246">
        <v>13.983752291639256</v>
      </c>
      <c r="D10" s="246">
        <v>94.567838364528797</v>
      </c>
    </row>
    <row r="11" spans="1:4" ht="16.2" thickBot="1" x14ac:dyDescent="0.35">
      <c r="A11" s="4" t="s">
        <v>7</v>
      </c>
      <c r="B11" s="246">
        <v>62.40213526004451</v>
      </c>
      <c r="C11" s="246">
        <v>69.501384614900402</v>
      </c>
      <c r="D11" s="246">
        <v>70.978921109955209</v>
      </c>
    </row>
    <row r="12" spans="1:4" ht="16.2" thickBot="1" x14ac:dyDescent="0.35">
      <c r="A12" s="4" t="s">
        <v>8</v>
      </c>
      <c r="B12" s="246">
        <v>80.950092704116031</v>
      </c>
      <c r="C12" s="246">
        <v>66.337013994076358</v>
      </c>
      <c r="D12" s="246">
        <v>67.594290569826228</v>
      </c>
    </row>
    <row r="13" spans="1:4" ht="16.2" thickBot="1" x14ac:dyDescent="0.35">
      <c r="A13" s="4" t="s">
        <v>312</v>
      </c>
      <c r="B13" s="246">
        <v>73.842017815189919</v>
      </c>
      <c r="C13" s="246">
        <v>65.978522820831699</v>
      </c>
      <c r="D13" s="246">
        <v>86.991690736815357</v>
      </c>
    </row>
    <row r="14" spans="1:4" ht="16.2" thickBot="1" x14ac:dyDescent="0.35">
      <c r="A14" s="4" t="s">
        <v>313</v>
      </c>
      <c r="B14" s="246">
        <v>79.086741245976313</v>
      </c>
      <c r="C14" s="246">
        <v>64.631187004392913</v>
      </c>
      <c r="D14" s="246">
        <v>96.690514430977302</v>
      </c>
    </row>
    <row r="15" spans="1:4" ht="16.2" thickBot="1" x14ac:dyDescent="0.35">
      <c r="A15" s="4" t="s">
        <v>9</v>
      </c>
      <c r="B15" s="246">
        <v>25.308146165169354</v>
      </c>
      <c r="C15" s="246">
        <v>28.98360922533244</v>
      </c>
      <c r="D15" s="246">
        <v>46.68688191696161</v>
      </c>
    </row>
    <row r="16" spans="1:4" ht="16.2" thickBot="1" x14ac:dyDescent="0.35">
      <c r="A16" s="296" t="s">
        <v>10</v>
      </c>
      <c r="B16" s="296"/>
      <c r="C16" s="296"/>
      <c r="D16" s="296"/>
    </row>
    <row r="17" spans="1:4" ht="16.2" thickBot="1" x14ac:dyDescent="0.35">
      <c r="A17" s="4" t="s">
        <v>11</v>
      </c>
      <c r="B17" s="246">
        <v>26.981683145696916</v>
      </c>
      <c r="C17" s="246">
        <v>30.696597153787025</v>
      </c>
      <c r="D17" s="246">
        <v>59.175292822456605</v>
      </c>
    </row>
    <row r="18" spans="1:4" ht="16.2" thickBot="1" x14ac:dyDescent="0.35">
      <c r="A18" s="4" t="s">
        <v>12</v>
      </c>
      <c r="B18" s="246">
        <v>34.502025370854817</v>
      </c>
      <c r="C18" s="246">
        <v>33.859382283915735</v>
      </c>
      <c r="D18" s="246">
        <v>85.527927098576669</v>
      </c>
    </row>
    <row r="19" spans="1:4" ht="16.2" thickBot="1" x14ac:dyDescent="0.35">
      <c r="A19" s="296" t="s">
        <v>13</v>
      </c>
      <c r="B19" s="296"/>
      <c r="C19" s="296"/>
      <c r="D19" s="296"/>
    </row>
    <row r="20" spans="1:4" ht="16.2" thickBot="1" x14ac:dyDescent="0.35">
      <c r="A20" s="4" t="s">
        <v>17</v>
      </c>
      <c r="B20" s="246">
        <v>18.118280131799736</v>
      </c>
      <c r="C20" s="246">
        <v>14.845188719082913</v>
      </c>
      <c r="D20" s="246">
        <v>71.558594524434653</v>
      </c>
    </row>
    <row r="21" spans="1:4" ht="16.2" thickBot="1" x14ac:dyDescent="0.35">
      <c r="A21" s="4" t="s">
        <v>21</v>
      </c>
      <c r="B21" s="246">
        <v>42.082318048533246</v>
      </c>
      <c r="C21" s="246">
        <v>45.508164838768124</v>
      </c>
      <c r="D21" s="246">
        <v>85.300545180804846</v>
      </c>
    </row>
    <row r="22" spans="1:4" ht="16.2" thickBot="1" x14ac:dyDescent="0.35">
      <c r="A22" s="249" t="s">
        <v>42</v>
      </c>
      <c r="B22" s="288">
        <v>31.33837565233631</v>
      </c>
      <c r="C22" s="288">
        <v>32.643700307985313</v>
      </c>
      <c r="D22" s="288">
        <v>77.113756962990891</v>
      </c>
    </row>
    <row r="24" spans="1:4" ht="15.6" x14ac:dyDescent="0.3">
      <c r="B24" s="32" t="s">
        <v>309</v>
      </c>
    </row>
  </sheetData>
  <mergeCells count="3">
    <mergeCell ref="A4:D4"/>
    <mergeCell ref="A16:D16"/>
    <mergeCell ref="A19:D19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113F5-A891-4328-AD9B-FB39D67CC5E2}">
  <dimension ref="A1:E25"/>
  <sheetViews>
    <sheetView workbookViewId="0">
      <selection activeCell="G11" sqref="G11"/>
    </sheetView>
  </sheetViews>
  <sheetFormatPr baseColWidth="10" defaultRowHeight="14.4" x14ac:dyDescent="0.3"/>
  <cols>
    <col min="1" max="1" width="38.33203125" style="107" customWidth="1"/>
    <col min="2" max="2" width="36.6640625" customWidth="1"/>
    <col min="3" max="3" width="22.88671875" customWidth="1"/>
    <col min="4" max="4" width="22.5546875" customWidth="1"/>
    <col min="5" max="5" width="20" customWidth="1"/>
  </cols>
  <sheetData>
    <row r="1" spans="1:5" ht="15.6" x14ac:dyDescent="0.3">
      <c r="A1" s="5" t="s">
        <v>360</v>
      </c>
    </row>
    <row r="2" spans="1:5" ht="15" thickBot="1" x14ac:dyDescent="0.35"/>
    <row r="3" spans="1:5" ht="31.8" thickBot="1" x14ac:dyDescent="0.35">
      <c r="A3" s="297" t="s">
        <v>295</v>
      </c>
      <c r="B3" s="297"/>
      <c r="C3" s="251" t="s">
        <v>296</v>
      </c>
      <c r="D3" s="298" t="s">
        <v>297</v>
      </c>
      <c r="E3" s="298" t="s">
        <v>359</v>
      </c>
    </row>
    <row r="4" spans="1:5" ht="16.2" thickBot="1" x14ac:dyDescent="0.35">
      <c r="A4" s="299" t="s">
        <v>298</v>
      </c>
      <c r="B4" s="300" t="s">
        <v>239</v>
      </c>
      <c r="C4" s="99">
        <v>62.5</v>
      </c>
      <c r="D4" s="290">
        <v>60.226511289947396</v>
      </c>
      <c r="E4" s="290">
        <v>57.39759155114772</v>
      </c>
    </row>
    <row r="5" spans="1:5" ht="16.2" thickBot="1" x14ac:dyDescent="0.35">
      <c r="A5" s="299"/>
      <c r="B5" s="300" t="s">
        <v>240</v>
      </c>
      <c r="C5" s="99">
        <v>2.7</v>
      </c>
      <c r="D5" s="290">
        <v>3.9158432587660408</v>
      </c>
      <c r="E5" s="290">
        <v>3.2687838831557103</v>
      </c>
    </row>
    <row r="6" spans="1:5" ht="16.2" thickBot="1" x14ac:dyDescent="0.35">
      <c r="A6" s="299"/>
      <c r="B6" s="300" t="s">
        <v>241</v>
      </c>
      <c r="C6" s="99">
        <v>1.4</v>
      </c>
      <c r="D6" s="290">
        <v>1.1201218902253922</v>
      </c>
      <c r="E6" s="290">
        <v>1.7154935136726062</v>
      </c>
    </row>
    <row r="7" spans="1:5" ht="16.2" thickBot="1" x14ac:dyDescent="0.35">
      <c r="A7" s="299"/>
      <c r="B7" s="300" t="s">
        <v>242</v>
      </c>
      <c r="C7" s="99">
        <v>33.299999999999997</v>
      </c>
      <c r="D7" s="290">
        <v>34.737523561058254</v>
      </c>
      <c r="E7" s="290">
        <v>37.618131052019805</v>
      </c>
    </row>
    <row r="8" spans="1:5" ht="16.2" thickBot="1" x14ac:dyDescent="0.35">
      <c r="A8" s="301" t="s">
        <v>299</v>
      </c>
      <c r="B8" s="300" t="s">
        <v>259</v>
      </c>
      <c r="C8" s="99">
        <v>4.2</v>
      </c>
      <c r="D8" s="290">
        <v>6.1049259671191507</v>
      </c>
      <c r="E8" s="290">
        <v>5.3881311678089485</v>
      </c>
    </row>
    <row r="9" spans="1:5" ht="31.8" thickBot="1" x14ac:dyDescent="0.35">
      <c r="A9" s="301"/>
      <c r="B9" s="300" t="s">
        <v>300</v>
      </c>
      <c r="C9" s="99">
        <v>11.2</v>
      </c>
      <c r="D9" s="290">
        <v>15.660597231911433</v>
      </c>
      <c r="E9" s="290">
        <v>13.82003732937144</v>
      </c>
    </row>
    <row r="10" spans="1:5" ht="31.8" thickBot="1" x14ac:dyDescent="0.35">
      <c r="A10" s="301"/>
      <c r="B10" s="300" t="s">
        <v>301</v>
      </c>
      <c r="C10" s="99">
        <v>6.2</v>
      </c>
      <c r="D10" s="290">
        <v>7.9277714439089166</v>
      </c>
      <c r="E10" s="290">
        <v>7.6558029595266088</v>
      </c>
    </row>
    <row r="11" spans="1:5" ht="31.8" thickBot="1" x14ac:dyDescent="0.35">
      <c r="A11" s="301"/>
      <c r="B11" s="300" t="s">
        <v>302</v>
      </c>
      <c r="C11" s="99">
        <v>13.1</v>
      </c>
      <c r="D11" s="290">
        <v>16.885718577775304</v>
      </c>
      <c r="E11" s="290">
        <v>15.512904317418544</v>
      </c>
    </row>
    <row r="12" spans="1:5" ht="47.4" thickBot="1" x14ac:dyDescent="0.35">
      <c r="A12" s="300" t="s">
        <v>303</v>
      </c>
      <c r="B12" s="302" t="s">
        <v>304</v>
      </c>
      <c r="C12" s="99">
        <v>11.1</v>
      </c>
      <c r="D12" s="290">
        <v>11.605955874144486</v>
      </c>
      <c r="E12" s="290">
        <v>10.058729878681413</v>
      </c>
    </row>
    <row r="13" spans="1:5" ht="16.2" thickBot="1" x14ac:dyDescent="0.35">
      <c r="A13" s="299" t="s">
        <v>305</v>
      </c>
      <c r="B13" s="303" t="s">
        <v>273</v>
      </c>
      <c r="C13" s="99">
        <v>63.3</v>
      </c>
      <c r="D13" s="290">
        <v>68.257294923703483</v>
      </c>
      <c r="E13" s="290">
        <v>52.108760659316069</v>
      </c>
    </row>
    <row r="14" spans="1:5" ht="16.2" thickBot="1" x14ac:dyDescent="0.35">
      <c r="A14" s="299"/>
      <c r="B14" s="303" t="s">
        <v>274</v>
      </c>
      <c r="C14" s="99">
        <v>12.1</v>
      </c>
      <c r="D14" s="290">
        <v>10.768205457937704</v>
      </c>
      <c r="E14" s="290">
        <v>12.056484426506</v>
      </c>
    </row>
    <row r="15" spans="1:5" ht="16.2" thickBot="1" x14ac:dyDescent="0.35">
      <c r="A15" s="299"/>
      <c r="B15" s="303" t="s">
        <v>275</v>
      </c>
      <c r="C15" s="99">
        <v>15</v>
      </c>
      <c r="D15" s="290">
        <v>12.346671442059483</v>
      </c>
      <c r="E15" s="290">
        <v>21.743077052164196</v>
      </c>
    </row>
    <row r="16" spans="1:5" ht="16.2" thickBot="1" x14ac:dyDescent="0.35">
      <c r="A16" s="299"/>
      <c r="B16" s="303" t="s">
        <v>276</v>
      </c>
      <c r="C16" s="99">
        <v>9.6</v>
      </c>
      <c r="D16" s="290">
        <v>8.6278281762982072</v>
      </c>
      <c r="E16" s="290">
        <v>14.091677862012908</v>
      </c>
    </row>
    <row r="17" spans="1:5" ht="16.2" thickBot="1" x14ac:dyDescent="0.35">
      <c r="A17" s="299" t="s">
        <v>306</v>
      </c>
      <c r="B17" s="303" t="s">
        <v>280</v>
      </c>
      <c r="C17" s="99">
        <v>9.8000000000000007</v>
      </c>
      <c r="D17" s="290">
        <v>7.6834858497748506</v>
      </c>
      <c r="E17" s="290">
        <v>13.366493459371625</v>
      </c>
    </row>
    <row r="18" spans="1:5" ht="16.2" thickBot="1" x14ac:dyDescent="0.35">
      <c r="A18" s="299"/>
      <c r="B18" s="303" t="s">
        <v>281</v>
      </c>
      <c r="C18" s="99">
        <v>66.8</v>
      </c>
      <c r="D18" s="290">
        <v>65.994895622981957</v>
      </c>
      <c r="E18" s="290">
        <v>69.242463122439702</v>
      </c>
    </row>
    <row r="19" spans="1:5" ht="16.2" thickBot="1" x14ac:dyDescent="0.35">
      <c r="A19" s="299"/>
      <c r="B19" s="303" t="s">
        <v>282</v>
      </c>
      <c r="C19" s="99">
        <v>23.4</v>
      </c>
      <c r="D19" s="290">
        <v>26.321618527241792</v>
      </c>
      <c r="E19" s="290">
        <v>17.391043418187621</v>
      </c>
    </row>
    <row r="20" spans="1:5" ht="16.2" thickBot="1" x14ac:dyDescent="0.35">
      <c r="A20" s="299" t="s">
        <v>307</v>
      </c>
      <c r="B20" s="302" t="s">
        <v>286</v>
      </c>
      <c r="C20" s="100">
        <v>17.399999999999999</v>
      </c>
      <c r="D20" s="267">
        <v>25.385281943716727</v>
      </c>
      <c r="E20" s="267">
        <v>19.287249770446596</v>
      </c>
    </row>
    <row r="21" spans="1:5" ht="16.2" thickBot="1" x14ac:dyDescent="0.35">
      <c r="A21" s="299"/>
      <c r="B21" s="302" t="s">
        <v>287</v>
      </c>
      <c r="C21" s="100">
        <v>46</v>
      </c>
      <c r="D21" s="267">
        <v>44.710092820324419</v>
      </c>
      <c r="E21" s="267">
        <v>46.641307928523041</v>
      </c>
    </row>
    <row r="22" spans="1:5" ht="16.2" thickBot="1" x14ac:dyDescent="0.35">
      <c r="A22" s="299"/>
      <c r="B22" s="302" t="s">
        <v>288</v>
      </c>
      <c r="C22" s="100">
        <v>36.6</v>
      </c>
      <c r="D22" s="267">
        <v>29.904625235957372</v>
      </c>
      <c r="E22" s="267">
        <v>34.071442301029229</v>
      </c>
    </row>
    <row r="23" spans="1:5" ht="31.8" thickBot="1" x14ac:dyDescent="0.35">
      <c r="A23" s="301" t="s">
        <v>308</v>
      </c>
      <c r="B23" s="304" t="s">
        <v>290</v>
      </c>
      <c r="C23" s="99">
        <v>31.7</v>
      </c>
      <c r="D23" s="305">
        <v>34.993888359442963</v>
      </c>
      <c r="E23" s="305">
        <v>31.33837565233631</v>
      </c>
    </row>
    <row r="24" spans="1:5" ht="31.8" thickBot="1" x14ac:dyDescent="0.35">
      <c r="A24" s="301"/>
      <c r="B24" s="304" t="s">
        <v>291</v>
      </c>
      <c r="C24" s="99">
        <v>31.3</v>
      </c>
      <c r="D24" s="305">
        <v>34.371556669271968</v>
      </c>
      <c r="E24" s="305">
        <v>32.643700307985313</v>
      </c>
    </row>
    <row r="25" spans="1:5" ht="47.4" thickBot="1" x14ac:dyDescent="0.35">
      <c r="A25" s="301"/>
      <c r="B25" s="304" t="s">
        <v>292</v>
      </c>
      <c r="C25" s="99">
        <v>83.3</v>
      </c>
      <c r="D25" s="305">
        <v>83.28236195844903</v>
      </c>
      <c r="E25" s="305">
        <v>77.113756962990891</v>
      </c>
    </row>
  </sheetData>
  <mergeCells count="7">
    <mergeCell ref="A23:A25"/>
    <mergeCell ref="A3:B3"/>
    <mergeCell ref="A4:A7"/>
    <mergeCell ref="A8:A11"/>
    <mergeCell ref="A13:A16"/>
    <mergeCell ref="A17:A19"/>
    <mergeCell ref="A20:A2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901E4-7870-4955-A6A4-2E5B81F0F934}">
  <dimension ref="C9:G15"/>
  <sheetViews>
    <sheetView workbookViewId="0">
      <selection activeCell="J14" sqref="J14"/>
    </sheetView>
  </sheetViews>
  <sheetFormatPr baseColWidth="10" defaultRowHeight="14.4" x14ac:dyDescent="0.3"/>
  <sheetData>
    <row r="9" spans="3:7" ht="15.75" customHeight="1" x14ac:dyDescent="0.3">
      <c r="C9" s="186" t="s">
        <v>294</v>
      </c>
      <c r="D9" s="186"/>
      <c r="E9" s="186"/>
      <c r="F9" s="186"/>
      <c r="G9" s="186"/>
    </row>
    <row r="10" spans="3:7" x14ac:dyDescent="0.3">
      <c r="C10" s="186"/>
      <c r="D10" s="186"/>
      <c r="E10" s="186"/>
      <c r="F10" s="186"/>
      <c r="G10" s="186"/>
    </row>
    <row r="11" spans="3:7" x14ac:dyDescent="0.3">
      <c r="C11" s="186"/>
      <c r="D11" s="186"/>
      <c r="E11" s="186"/>
      <c r="F11" s="186"/>
      <c r="G11" s="186"/>
    </row>
    <row r="12" spans="3:7" x14ac:dyDescent="0.3">
      <c r="C12" s="186"/>
      <c r="D12" s="186"/>
      <c r="E12" s="186"/>
      <c r="F12" s="186"/>
      <c r="G12" s="186"/>
    </row>
    <row r="13" spans="3:7" x14ac:dyDescent="0.3">
      <c r="C13" s="186"/>
      <c r="D13" s="186"/>
      <c r="E13" s="186"/>
      <c r="F13" s="186"/>
      <c r="G13" s="186"/>
    </row>
    <row r="14" spans="3:7" x14ac:dyDescent="0.3">
      <c r="C14" s="186"/>
      <c r="D14" s="186"/>
      <c r="E14" s="186"/>
      <c r="F14" s="186"/>
      <c r="G14" s="186"/>
    </row>
    <row r="15" spans="3:7" x14ac:dyDescent="0.3">
      <c r="C15" s="186"/>
      <c r="D15" s="186"/>
      <c r="E15" s="186"/>
      <c r="F15" s="186"/>
      <c r="G15" s="186"/>
    </row>
  </sheetData>
  <mergeCells count="1">
    <mergeCell ref="C9:G1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CD528-742F-47AE-A171-246EC872D5A7}">
  <dimension ref="A2:G12"/>
  <sheetViews>
    <sheetView workbookViewId="0">
      <selection activeCell="D9" sqref="D9"/>
    </sheetView>
  </sheetViews>
  <sheetFormatPr baseColWidth="10" defaultColWidth="11.44140625" defaultRowHeight="13.8" x14ac:dyDescent="0.25"/>
  <cols>
    <col min="1" max="1" width="38.88671875" style="80" customWidth="1"/>
    <col min="2" max="2" width="11.44140625" style="80"/>
    <col min="3" max="3" width="32.109375" style="80" customWidth="1"/>
    <col min="4" max="4" width="11.44140625" style="80"/>
    <col min="5" max="5" width="26.44140625" style="80" customWidth="1"/>
    <col min="6" max="6" width="11.44140625" style="80"/>
    <col min="7" max="7" width="25.6640625" style="80" customWidth="1"/>
    <col min="8" max="16384" width="11.44140625" style="80"/>
  </cols>
  <sheetData>
    <row r="2" spans="1:7" x14ac:dyDescent="0.25">
      <c r="A2" s="79"/>
    </row>
    <row r="3" spans="1:7" x14ac:dyDescent="0.25">
      <c r="A3" s="81" t="s">
        <v>234</v>
      </c>
    </row>
    <row r="4" spans="1:7" ht="14.4" thickBot="1" x14ac:dyDescent="0.3">
      <c r="A4" s="81"/>
    </row>
    <row r="5" spans="1:7" ht="18.600000000000001" thickBot="1" x14ac:dyDescent="0.3">
      <c r="A5" s="308" t="s">
        <v>233</v>
      </c>
      <c r="B5" s="309" t="s">
        <v>11</v>
      </c>
      <c r="C5" s="310"/>
      <c r="D5" s="311" t="s">
        <v>12</v>
      </c>
      <c r="E5" s="310"/>
      <c r="F5" s="311" t="s">
        <v>14</v>
      </c>
      <c r="G5" s="310"/>
    </row>
    <row r="6" spans="1:7" ht="15.75" customHeight="1" thickBot="1" x14ac:dyDescent="0.3">
      <c r="A6" s="312"/>
      <c r="B6" s="313" t="s">
        <v>45</v>
      </c>
      <c r="C6" s="313" t="s">
        <v>42</v>
      </c>
      <c r="D6" s="313" t="s">
        <v>45</v>
      </c>
      <c r="E6" s="313" t="s">
        <v>42</v>
      </c>
      <c r="F6" s="313" t="s">
        <v>45</v>
      </c>
      <c r="G6" s="313" t="s">
        <v>42</v>
      </c>
    </row>
    <row r="7" spans="1:7" ht="27.75" customHeight="1" thickBot="1" x14ac:dyDescent="0.3">
      <c r="A7" s="314" t="s">
        <v>46</v>
      </c>
      <c r="B7" s="315">
        <v>821901.02674271003</v>
      </c>
      <c r="C7" s="315">
        <v>895593055446.65369</v>
      </c>
      <c r="D7" s="315">
        <v>655138.73120919953</v>
      </c>
      <c r="E7" s="315">
        <v>1297157734515.2556</v>
      </c>
      <c r="F7" s="315">
        <v>714336.09668368136</v>
      </c>
      <c r="G7" s="315">
        <v>2192750789961.8916</v>
      </c>
    </row>
    <row r="8" spans="1:7" ht="28.5" customHeight="1" thickBot="1" x14ac:dyDescent="0.3">
      <c r="A8" s="314" t="s">
        <v>47</v>
      </c>
      <c r="B8" s="315">
        <v>145982.28643850613</v>
      </c>
      <c r="C8" s="316"/>
      <c r="D8" s="315">
        <v>103144.77187040658</v>
      </c>
      <c r="E8" s="316"/>
      <c r="F8" s="315">
        <v>118351.25483343778</v>
      </c>
      <c r="G8" s="316"/>
    </row>
    <row r="9" spans="1:7" ht="39" customHeight="1" thickBot="1" x14ac:dyDescent="0.3">
      <c r="A9" s="314" t="s">
        <v>48</v>
      </c>
      <c r="B9" s="315">
        <v>193052.41756777835</v>
      </c>
      <c r="C9" s="316"/>
      <c r="D9" s="315">
        <v>139298.95320285091</v>
      </c>
      <c r="E9" s="316"/>
      <c r="F9" s="315">
        <v>158380.38564146194</v>
      </c>
      <c r="G9" s="316"/>
    </row>
    <row r="10" spans="1:7" x14ac:dyDescent="0.25">
      <c r="A10" s="82"/>
    </row>
    <row r="11" spans="1:7" x14ac:dyDescent="0.25">
      <c r="A11" s="79"/>
    </row>
    <row r="12" spans="1:7" x14ac:dyDescent="0.25">
      <c r="C12" s="82" t="s">
        <v>309</v>
      </c>
    </row>
  </sheetData>
  <mergeCells count="4">
    <mergeCell ref="B5:C5"/>
    <mergeCell ref="D5:E5"/>
    <mergeCell ref="F5:G5"/>
    <mergeCell ref="A5:A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79932-9FD1-41D5-8D90-F9806BBD429E}">
  <dimension ref="A2:E23"/>
  <sheetViews>
    <sheetView workbookViewId="0">
      <selection activeCell="H10" sqref="H10"/>
    </sheetView>
  </sheetViews>
  <sheetFormatPr baseColWidth="10" defaultRowHeight="14.4" x14ac:dyDescent="0.3"/>
  <cols>
    <col min="1" max="1" width="31.88671875" customWidth="1"/>
    <col min="3" max="3" width="32.5546875" customWidth="1"/>
  </cols>
  <sheetData>
    <row r="2" spans="1:5" ht="15.6" x14ac:dyDescent="0.3">
      <c r="A2" s="19"/>
    </row>
    <row r="3" spans="1:5" ht="15.6" x14ac:dyDescent="0.3">
      <c r="A3" s="5" t="s">
        <v>235</v>
      </c>
    </row>
    <row r="4" spans="1:5" ht="16.2" thickBot="1" x14ac:dyDescent="0.35">
      <c r="A4" s="5"/>
    </row>
    <row r="5" spans="1:5" ht="31.8" thickBot="1" x14ac:dyDescent="0.35">
      <c r="A5" s="70" t="s">
        <v>232</v>
      </c>
      <c r="B5" s="3" t="s">
        <v>49</v>
      </c>
      <c r="C5" s="3" t="s">
        <v>50</v>
      </c>
      <c r="D5" s="3" t="s">
        <v>51</v>
      </c>
      <c r="E5" s="3" t="s">
        <v>42</v>
      </c>
    </row>
    <row r="6" spans="1:5" ht="16.2" thickBot="1" x14ac:dyDescent="0.35">
      <c r="A6" s="225" t="s">
        <v>0</v>
      </c>
      <c r="B6" s="226"/>
      <c r="C6" s="226"/>
      <c r="D6" s="226"/>
      <c r="E6" s="227"/>
    </row>
    <row r="7" spans="1:5" ht="16.2" thickBot="1" x14ac:dyDescent="0.35">
      <c r="A7" s="2" t="s">
        <v>1</v>
      </c>
      <c r="B7" s="55">
        <v>89.449529020062343</v>
      </c>
      <c r="C7" s="55">
        <v>8.5735552025446715</v>
      </c>
      <c r="D7" s="55">
        <v>1.9769157774258628</v>
      </c>
      <c r="E7" s="55">
        <v>100</v>
      </c>
    </row>
    <row r="8" spans="1:5" ht="16.2" thickBot="1" x14ac:dyDescent="0.35">
      <c r="A8" s="2" t="s">
        <v>2</v>
      </c>
      <c r="B8" s="55">
        <v>85.761319885080283</v>
      </c>
      <c r="C8" s="55">
        <v>10.568386551373647</v>
      </c>
      <c r="D8" s="55">
        <v>3.6702935635119878</v>
      </c>
      <c r="E8" s="55">
        <v>100</v>
      </c>
    </row>
    <row r="9" spans="1:5" ht="16.2" thickBot="1" x14ac:dyDescent="0.35">
      <c r="A9" s="2" t="s">
        <v>3</v>
      </c>
      <c r="B9" s="55">
        <v>80.50046085953538</v>
      </c>
      <c r="C9" s="55">
        <v>18.055083177986159</v>
      </c>
      <c r="D9" s="55">
        <v>1.4444559624530888</v>
      </c>
      <c r="E9" s="55">
        <v>100</v>
      </c>
    </row>
    <row r="10" spans="1:5" ht="16.2" thickBot="1" x14ac:dyDescent="0.35">
      <c r="A10" s="2" t="s">
        <v>4</v>
      </c>
      <c r="B10" s="55">
        <v>74.128815036985458</v>
      </c>
      <c r="C10" s="55">
        <v>19.958768018971046</v>
      </c>
      <c r="D10" s="55">
        <v>5.9124169440928656</v>
      </c>
      <c r="E10" s="55">
        <v>100</v>
      </c>
    </row>
    <row r="11" spans="1:5" ht="16.2" thickBot="1" x14ac:dyDescent="0.35">
      <c r="A11" s="2" t="s">
        <v>5</v>
      </c>
      <c r="B11" s="55">
        <v>82.934385527555449</v>
      </c>
      <c r="C11" s="55">
        <v>10.053750780530818</v>
      </c>
      <c r="D11" s="55">
        <v>7.0118636919602535</v>
      </c>
      <c r="E11" s="55">
        <v>100</v>
      </c>
    </row>
    <row r="12" spans="1:5" ht="16.2" thickBot="1" x14ac:dyDescent="0.35">
      <c r="A12" s="2" t="s">
        <v>6</v>
      </c>
      <c r="B12" s="55">
        <v>68.274409770529033</v>
      </c>
      <c r="C12" s="55">
        <v>12.167134796976173</v>
      </c>
      <c r="D12" s="55">
        <v>19.558455432503209</v>
      </c>
      <c r="E12" s="55">
        <v>100</v>
      </c>
    </row>
    <row r="13" spans="1:5" ht="16.2" thickBot="1" x14ac:dyDescent="0.35">
      <c r="A13" s="2" t="s">
        <v>7</v>
      </c>
      <c r="B13" s="55">
        <v>72.76836954648661</v>
      </c>
      <c r="C13" s="55">
        <v>11.350946033233184</v>
      </c>
      <c r="D13" s="55">
        <v>15.88068442034233</v>
      </c>
      <c r="E13" s="55">
        <v>100</v>
      </c>
    </row>
    <row r="14" spans="1:5" ht="16.2" thickBot="1" x14ac:dyDescent="0.35">
      <c r="A14" s="2" t="s">
        <v>8</v>
      </c>
      <c r="B14" s="55">
        <v>87.305385109868496</v>
      </c>
      <c r="C14" s="55">
        <v>10.52635310437468</v>
      </c>
      <c r="D14" s="55">
        <v>2.1682617857746767</v>
      </c>
      <c r="E14" s="55">
        <v>100</v>
      </c>
    </row>
    <row r="15" spans="1:5" ht="16.2" thickBot="1" x14ac:dyDescent="0.35">
      <c r="A15" s="2" t="s">
        <v>312</v>
      </c>
      <c r="B15" s="55">
        <v>88.285333816919177</v>
      </c>
      <c r="C15" s="55">
        <v>5.5858089399590689</v>
      </c>
      <c r="D15" s="55">
        <v>6.1288572431069186</v>
      </c>
      <c r="E15" s="55">
        <v>100</v>
      </c>
    </row>
    <row r="16" spans="1:5" ht="16.2" thickBot="1" x14ac:dyDescent="0.35">
      <c r="A16" s="2" t="s">
        <v>313</v>
      </c>
      <c r="B16" s="55">
        <v>66.854985071818618</v>
      </c>
      <c r="C16" s="55">
        <v>16.897895087617574</v>
      </c>
      <c r="D16" s="55">
        <v>16.247119840580098</v>
      </c>
      <c r="E16" s="55">
        <v>100</v>
      </c>
    </row>
    <row r="17" spans="1:5" ht="16.2" thickBot="1" x14ac:dyDescent="0.35">
      <c r="A17" s="2" t="s">
        <v>9</v>
      </c>
      <c r="B17" s="55">
        <v>93.101502977447609</v>
      </c>
      <c r="C17" s="55">
        <v>1.6953098595500469</v>
      </c>
      <c r="D17" s="55">
        <v>5.203187163077799</v>
      </c>
      <c r="E17" s="55">
        <v>100</v>
      </c>
    </row>
    <row r="18" spans="1:5" ht="16.2" thickBot="1" x14ac:dyDescent="0.35">
      <c r="A18" s="225" t="s">
        <v>10</v>
      </c>
      <c r="B18" s="226"/>
      <c r="C18" s="226"/>
      <c r="D18" s="226"/>
      <c r="E18" s="227"/>
    </row>
    <row r="19" spans="1:5" ht="16.2" thickBot="1" x14ac:dyDescent="0.35">
      <c r="A19" s="2" t="s">
        <v>11</v>
      </c>
      <c r="B19" s="55">
        <v>89.519338713576374</v>
      </c>
      <c r="C19" s="55">
        <v>4.5550102420806269</v>
      </c>
      <c r="D19" s="55">
        <v>5.9256510442853214</v>
      </c>
      <c r="E19" s="55">
        <v>100</v>
      </c>
    </row>
    <row r="20" spans="1:5" ht="16.2" thickBot="1" x14ac:dyDescent="0.35">
      <c r="A20" s="2" t="s">
        <v>12</v>
      </c>
      <c r="B20" s="55">
        <v>79.239759277178493</v>
      </c>
      <c r="C20" s="55">
        <v>15.222530932105634</v>
      </c>
      <c r="D20" s="55">
        <v>5.5377097907481385</v>
      </c>
      <c r="E20" s="55">
        <v>100</v>
      </c>
    </row>
    <row r="21" spans="1:5" ht="16.2" thickBot="1" x14ac:dyDescent="0.35">
      <c r="A21" s="8" t="s">
        <v>14</v>
      </c>
      <c r="B21" s="56">
        <v>83.438284708526041</v>
      </c>
      <c r="C21" s="56">
        <v>10.865557265711429</v>
      </c>
      <c r="D21" s="56">
        <v>5.6961580258039941</v>
      </c>
      <c r="E21" s="56">
        <v>100</v>
      </c>
    </row>
    <row r="22" spans="1:5" ht="15.6" x14ac:dyDescent="0.3">
      <c r="A22" s="32"/>
    </row>
    <row r="23" spans="1:5" ht="15.6" x14ac:dyDescent="0.3">
      <c r="A23" s="19"/>
      <c r="B23" s="32" t="s">
        <v>309</v>
      </c>
    </row>
  </sheetData>
  <mergeCells count="2">
    <mergeCell ref="A6:E6"/>
    <mergeCell ref="A18:E1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1C210-280D-49F8-A122-35CEBA47F637}">
  <dimension ref="A2:D15"/>
  <sheetViews>
    <sheetView topLeftCell="A4" workbookViewId="0">
      <selection activeCell="F9" sqref="F9"/>
    </sheetView>
  </sheetViews>
  <sheetFormatPr baseColWidth="10" defaultRowHeight="14.4" x14ac:dyDescent="0.3"/>
  <cols>
    <col min="1" max="1" width="33" customWidth="1"/>
    <col min="2" max="2" width="19.6640625" customWidth="1"/>
    <col min="3" max="3" width="16.5546875" customWidth="1"/>
    <col min="4" max="4" width="18.77734375" customWidth="1"/>
  </cols>
  <sheetData>
    <row r="2" spans="1:4" ht="50.25" customHeight="1" x14ac:dyDescent="0.3">
      <c r="A2" s="163" t="s">
        <v>363</v>
      </c>
      <c r="B2" s="163"/>
      <c r="C2" s="163"/>
      <c r="D2" s="163"/>
    </row>
    <row r="3" spans="1:4" ht="15.6" x14ac:dyDescent="0.3">
      <c r="A3" s="317" t="s">
        <v>52</v>
      </c>
      <c r="B3" s="318" t="s">
        <v>11</v>
      </c>
      <c r="C3" s="318" t="s">
        <v>12</v>
      </c>
      <c r="D3" s="318" t="s">
        <v>14</v>
      </c>
    </row>
    <row r="4" spans="1:4" ht="15.6" x14ac:dyDescent="0.3">
      <c r="A4" s="317"/>
      <c r="B4" s="102" t="s">
        <v>224</v>
      </c>
      <c r="C4" s="102" t="s">
        <v>224</v>
      </c>
      <c r="D4" s="102" t="s">
        <v>224</v>
      </c>
    </row>
    <row r="5" spans="1:4" ht="15.6" x14ac:dyDescent="0.3">
      <c r="A5" s="319" t="s">
        <v>49</v>
      </c>
      <c r="B5" s="104">
        <v>89.519338713576374</v>
      </c>
      <c r="C5" s="104">
        <v>79.239759277178493</v>
      </c>
      <c r="D5" s="104">
        <v>83.438284708526041</v>
      </c>
    </row>
    <row r="6" spans="1:4" ht="15.6" x14ac:dyDescent="0.3">
      <c r="A6" s="319" t="s">
        <v>50</v>
      </c>
      <c r="B6" s="104">
        <v>4.5550102420806269</v>
      </c>
      <c r="C6" s="104">
        <v>15.222530932105634</v>
      </c>
      <c r="D6" s="104">
        <v>10.865557265711429</v>
      </c>
    </row>
    <row r="7" spans="1:4" ht="15.6" x14ac:dyDescent="0.3">
      <c r="A7" s="319" t="s">
        <v>51</v>
      </c>
      <c r="B7" s="104">
        <v>5.9256510442853214</v>
      </c>
      <c r="C7" s="104">
        <v>5.5377097907481385</v>
      </c>
      <c r="D7" s="104">
        <v>5.6961580258039941</v>
      </c>
    </row>
    <row r="8" spans="1:4" ht="15.6" x14ac:dyDescent="0.3">
      <c r="A8" s="318" t="s">
        <v>42</v>
      </c>
      <c r="B8" s="320">
        <f>SUM(B5:B7)</f>
        <v>99.999999999942318</v>
      </c>
      <c r="C8" s="320">
        <f>SUM(C5:C7)</f>
        <v>100.00000000003227</v>
      </c>
      <c r="D8" s="320">
        <f>SUM(D5:D7)</f>
        <v>100.00000000004147</v>
      </c>
    </row>
    <row r="9" spans="1:4" ht="15.6" x14ac:dyDescent="0.3">
      <c r="A9" s="321"/>
      <c r="B9" s="321"/>
      <c r="C9" s="321"/>
      <c r="D9" s="321"/>
    </row>
    <row r="10" spans="1:4" ht="15.6" x14ac:dyDescent="0.3">
      <c r="A10" s="319" t="s">
        <v>49</v>
      </c>
      <c r="B10" s="104">
        <v>43.820057097452278</v>
      </c>
      <c r="C10" s="104">
        <v>56.179942902458393</v>
      </c>
      <c r="D10" s="103">
        <v>100</v>
      </c>
    </row>
    <row r="11" spans="1:4" ht="15.6" x14ac:dyDescent="0.3">
      <c r="A11" s="319" t="s">
        <v>50</v>
      </c>
      <c r="B11" s="104">
        <v>17.1221695780795</v>
      </c>
      <c r="C11" s="104">
        <v>82.877830421924799</v>
      </c>
      <c r="D11" s="103">
        <v>100</v>
      </c>
    </row>
    <row r="12" spans="1:4" ht="15.6" x14ac:dyDescent="0.3">
      <c r="A12" s="319" t="s">
        <v>51</v>
      </c>
      <c r="B12" s="104">
        <v>42.488899703489075</v>
      </c>
      <c r="C12" s="104">
        <v>57.511100296501681</v>
      </c>
      <c r="D12" s="103">
        <v>100</v>
      </c>
    </row>
    <row r="13" spans="1:4" ht="15.6" x14ac:dyDescent="0.3">
      <c r="A13" s="318" t="s">
        <v>14</v>
      </c>
      <c r="B13" s="320">
        <v>40.843358011609013</v>
      </c>
      <c r="C13" s="320">
        <v>59.156641988362338</v>
      </c>
      <c r="D13" s="322">
        <v>100</v>
      </c>
    </row>
    <row r="14" spans="1:4" ht="15.6" x14ac:dyDescent="0.3">
      <c r="A14" s="32"/>
    </row>
    <row r="15" spans="1:4" ht="15.6" x14ac:dyDescent="0.3">
      <c r="A15" s="32" t="s">
        <v>309</v>
      </c>
    </row>
  </sheetData>
  <mergeCells count="3">
    <mergeCell ref="A9:D9"/>
    <mergeCell ref="A2:D2"/>
    <mergeCell ref="A3:A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C8AA9-4768-4E24-8384-F65D534769B3}">
  <dimension ref="A1:I35"/>
  <sheetViews>
    <sheetView workbookViewId="0">
      <selection activeCell="A3" sqref="A3:G33"/>
    </sheetView>
  </sheetViews>
  <sheetFormatPr baseColWidth="10" defaultRowHeight="14.4" x14ac:dyDescent="0.3"/>
  <cols>
    <col min="1" max="1" width="61" customWidth="1"/>
    <col min="2" max="2" width="27.33203125" customWidth="1"/>
    <col min="4" max="4" width="23.6640625" customWidth="1"/>
    <col min="6" max="6" width="19.33203125" customWidth="1"/>
  </cols>
  <sheetData>
    <row r="1" spans="1:9" ht="15.6" x14ac:dyDescent="0.3">
      <c r="A1" s="163" t="s">
        <v>236</v>
      </c>
      <c r="B1" s="163"/>
      <c r="C1" s="163"/>
      <c r="D1" s="163"/>
      <c r="E1" s="163"/>
      <c r="F1" s="163"/>
      <c r="G1" s="163"/>
    </row>
    <row r="2" spans="1:9" ht="16.2" thickBot="1" x14ac:dyDescent="0.35">
      <c r="A2" s="115"/>
      <c r="B2" s="120"/>
      <c r="C2" s="120"/>
      <c r="D2" s="120"/>
      <c r="E2" s="120"/>
      <c r="F2" s="120"/>
      <c r="G2" s="120"/>
    </row>
    <row r="3" spans="1:9" ht="16.2" thickBot="1" x14ac:dyDescent="0.35">
      <c r="A3" s="230" t="s">
        <v>225</v>
      </c>
      <c r="B3" s="228" t="s">
        <v>11</v>
      </c>
      <c r="C3" s="229"/>
      <c r="D3" s="228" t="s">
        <v>12</v>
      </c>
      <c r="E3" s="229"/>
      <c r="F3" s="228" t="s">
        <v>14</v>
      </c>
      <c r="G3" s="229"/>
      <c r="H3" s="14"/>
      <c r="I3" s="15"/>
    </row>
    <row r="4" spans="1:9" ht="47.25" customHeight="1" x14ac:dyDescent="0.3">
      <c r="A4" s="235"/>
      <c r="B4" s="236" t="s">
        <v>54</v>
      </c>
      <c r="C4" s="236" t="s">
        <v>53</v>
      </c>
      <c r="D4" s="236" t="s">
        <v>54</v>
      </c>
      <c r="E4" s="236" t="s">
        <v>55</v>
      </c>
      <c r="F4" s="236" t="s">
        <v>54</v>
      </c>
      <c r="G4" s="236" t="s">
        <v>53</v>
      </c>
      <c r="H4" s="14"/>
      <c r="I4" s="15"/>
    </row>
    <row r="5" spans="1:9" ht="15.75" customHeight="1" thickBot="1" x14ac:dyDescent="0.35">
      <c r="A5" s="231"/>
      <c r="B5" s="237"/>
      <c r="C5" s="237"/>
      <c r="D5" s="237"/>
      <c r="E5" s="237"/>
      <c r="F5" s="237"/>
      <c r="G5" s="237"/>
      <c r="H5" s="11"/>
      <c r="I5" s="15"/>
    </row>
    <row r="6" spans="1:9" ht="16.2" thickBot="1" x14ac:dyDescent="0.35">
      <c r="A6" s="209" t="s">
        <v>362</v>
      </c>
      <c r="B6" s="201"/>
      <c r="C6" s="201"/>
      <c r="D6" s="201"/>
      <c r="E6" s="201"/>
      <c r="F6" s="201"/>
      <c r="G6" s="202"/>
      <c r="H6" s="15"/>
      <c r="I6" s="15"/>
    </row>
    <row r="7" spans="1:9" ht="16.2" thickBot="1" x14ac:dyDescent="0.35">
      <c r="A7" s="16" t="s">
        <v>56</v>
      </c>
      <c r="B7" s="63">
        <v>582.63777422367048</v>
      </c>
      <c r="C7" s="59">
        <v>65.056084421404705</v>
      </c>
      <c r="D7" s="63">
        <v>975.55511957943122</v>
      </c>
      <c r="E7" s="59">
        <v>75.207131224032452</v>
      </c>
      <c r="F7" s="307">
        <v>1558.1928938037818</v>
      </c>
      <c r="G7" s="59">
        <v>71.061102836518671</v>
      </c>
      <c r="H7" s="15"/>
      <c r="I7" s="15"/>
    </row>
    <row r="8" spans="1:9" ht="16.2" thickBot="1" x14ac:dyDescent="0.35">
      <c r="A8" s="16" t="s">
        <v>57</v>
      </c>
      <c r="B8" s="63">
        <v>1.5574808598036103</v>
      </c>
      <c r="C8" s="59">
        <v>0.17390497283687661</v>
      </c>
      <c r="D8" s="63">
        <v>1.9081577104736702</v>
      </c>
      <c r="E8" s="59">
        <v>0.14710298213555537</v>
      </c>
      <c r="F8" s="307">
        <v>3.465638570277255</v>
      </c>
      <c r="G8" s="59">
        <v>0.15804981515189084</v>
      </c>
      <c r="H8" s="15"/>
      <c r="I8" s="15"/>
    </row>
    <row r="9" spans="1:9" ht="16.2" thickBot="1" x14ac:dyDescent="0.35">
      <c r="A9" s="16" t="s">
        <v>58</v>
      </c>
      <c r="B9" s="63">
        <v>97.276999083576797</v>
      </c>
      <c r="C9" s="59">
        <v>10.861741110202423</v>
      </c>
      <c r="D9" s="63">
        <v>138.19351349409877</v>
      </c>
      <c r="E9" s="59">
        <v>10.653562771667213</v>
      </c>
      <c r="F9" s="307">
        <v>235.47051257768143</v>
      </c>
      <c r="G9" s="59">
        <v>10.738589795774985</v>
      </c>
      <c r="H9" s="15"/>
      <c r="I9" s="15"/>
    </row>
    <row r="10" spans="1:9" ht="16.2" thickBot="1" x14ac:dyDescent="0.35">
      <c r="A10" s="16" t="s">
        <v>68</v>
      </c>
      <c r="B10" s="63">
        <v>79.816349881989666</v>
      </c>
      <c r="C10" s="59">
        <v>8.9121224641671031</v>
      </c>
      <c r="D10" s="63">
        <v>37.009647610056597</v>
      </c>
      <c r="E10" s="59">
        <v>2.8531339424108242</v>
      </c>
      <c r="F10" s="307">
        <v>116.8259974920404</v>
      </c>
      <c r="G10" s="59">
        <v>5.3278283162329538</v>
      </c>
      <c r="H10" s="15"/>
      <c r="I10" s="15"/>
    </row>
    <row r="11" spans="1:9" ht="16.2" thickBot="1" x14ac:dyDescent="0.35">
      <c r="A11" s="16" t="s">
        <v>60</v>
      </c>
      <c r="B11" s="63">
        <v>6.4586937986803656</v>
      </c>
      <c r="C11" s="59">
        <v>0.72116389909461964</v>
      </c>
      <c r="D11" s="63">
        <v>10.64275667516111</v>
      </c>
      <c r="E11" s="59">
        <v>0.82046742597112499</v>
      </c>
      <c r="F11" s="307">
        <v>17.101450473841368</v>
      </c>
      <c r="G11" s="59">
        <v>0.77990853097055957</v>
      </c>
      <c r="H11" s="15"/>
      <c r="I11" s="15"/>
    </row>
    <row r="12" spans="1:9" ht="16.2" thickBot="1" x14ac:dyDescent="0.35">
      <c r="A12" s="16" t="s">
        <v>61</v>
      </c>
      <c r="B12" s="63">
        <v>16.500332787760822</v>
      </c>
      <c r="C12" s="59">
        <v>1.8423917746358671</v>
      </c>
      <c r="D12" s="63">
        <v>30.204658230060481</v>
      </c>
      <c r="E12" s="59">
        <v>2.3285262405926543</v>
      </c>
      <c r="F12" s="307">
        <v>46.704991017821051</v>
      </c>
      <c r="G12" s="59">
        <v>2.1299726002434216</v>
      </c>
      <c r="H12" s="15"/>
      <c r="I12" s="15"/>
    </row>
    <row r="13" spans="1:9" ht="16.2" thickBot="1" x14ac:dyDescent="0.35">
      <c r="A13" s="16" t="s">
        <v>62</v>
      </c>
      <c r="B13" s="63">
        <v>41.646804720872993</v>
      </c>
      <c r="C13" s="59">
        <v>4.6501929048677821</v>
      </c>
      <c r="D13" s="63">
        <v>41.792552730488183</v>
      </c>
      <c r="E13" s="59">
        <v>3.2218558790856764</v>
      </c>
      <c r="F13" s="307">
        <v>83.439357451362838</v>
      </c>
      <c r="G13" s="59">
        <v>3.805236684137383</v>
      </c>
      <c r="H13" s="15"/>
      <c r="I13" s="15"/>
    </row>
    <row r="14" spans="1:9" ht="16.2" thickBot="1" x14ac:dyDescent="0.35">
      <c r="A14" s="16" t="s">
        <v>63</v>
      </c>
      <c r="B14" s="63">
        <v>19.597348174643855</v>
      </c>
      <c r="C14" s="59">
        <v>2.1881978712829846</v>
      </c>
      <c r="D14" s="63">
        <v>21.175911526597581</v>
      </c>
      <c r="E14" s="59">
        <v>1.6324854690485331</v>
      </c>
      <c r="F14" s="307">
        <v>40.773259701241464</v>
      </c>
      <c r="G14" s="59">
        <v>1.8594570750075965</v>
      </c>
      <c r="H14" s="15"/>
      <c r="I14" s="15"/>
    </row>
    <row r="15" spans="1:9" ht="16.2" thickBot="1" x14ac:dyDescent="0.35">
      <c r="A15" s="16" t="s">
        <v>64</v>
      </c>
      <c r="B15" s="63">
        <v>8.8946008332485036</v>
      </c>
      <c r="C15" s="59">
        <v>0.99315205484835656</v>
      </c>
      <c r="D15" s="63">
        <v>9.1435204451253949</v>
      </c>
      <c r="E15" s="59">
        <v>0.70488886600546308</v>
      </c>
      <c r="F15" s="307">
        <v>18.038121278372895</v>
      </c>
      <c r="G15" s="59">
        <v>0.82262523223999884</v>
      </c>
      <c r="H15" s="15"/>
      <c r="I15" s="15"/>
    </row>
    <row r="16" spans="1:9" ht="16.2" thickBot="1" x14ac:dyDescent="0.35">
      <c r="A16" s="16" t="s">
        <v>65</v>
      </c>
      <c r="B16" s="63">
        <v>13.835145283937008</v>
      </c>
      <c r="C16" s="59">
        <v>1.5448026533698078</v>
      </c>
      <c r="D16" s="63">
        <v>3.3711334933991641</v>
      </c>
      <c r="E16" s="59">
        <v>0.25988616524415542</v>
      </c>
      <c r="F16" s="307">
        <v>17.206278777336014</v>
      </c>
      <c r="G16" s="59">
        <v>0.78468920663942754</v>
      </c>
      <c r="H16" s="15"/>
      <c r="I16" s="15"/>
    </row>
    <row r="17" spans="1:9" ht="16.2" thickBot="1" x14ac:dyDescent="0.35">
      <c r="A17" s="16" t="s">
        <v>66</v>
      </c>
      <c r="B17" s="63">
        <v>0.976693937163996</v>
      </c>
      <c r="C17" s="59">
        <v>0.10905555053425449</v>
      </c>
      <c r="D17" s="63">
        <v>0.98121347893030664</v>
      </c>
      <c r="E17" s="59">
        <v>7.5643343351541437E-2</v>
      </c>
      <c r="F17" s="307">
        <v>1.9579074160943055</v>
      </c>
      <c r="G17" s="59">
        <v>8.9290010750735935E-2</v>
      </c>
      <c r="H17" s="15"/>
      <c r="I17" s="15"/>
    </row>
    <row r="18" spans="1:9" ht="16.2" thickBot="1" x14ac:dyDescent="0.35">
      <c r="A18" s="16" t="s">
        <v>69</v>
      </c>
      <c r="B18" s="63">
        <v>26.394831860947491</v>
      </c>
      <c r="C18" s="59">
        <v>2.9471903227053438</v>
      </c>
      <c r="D18" s="63">
        <v>27.179549541889433</v>
      </c>
      <c r="E18" s="59">
        <v>2.0953156905046986</v>
      </c>
      <c r="F18" s="307">
        <v>53.574381402831719</v>
      </c>
      <c r="G18" s="59">
        <v>2.4432498963436475</v>
      </c>
      <c r="H18" s="15"/>
      <c r="I18" s="15"/>
    </row>
    <row r="19" spans="1:9" ht="16.2" thickBot="1" x14ac:dyDescent="0.35">
      <c r="A19" s="46" t="s">
        <v>42</v>
      </c>
      <c r="B19" s="65">
        <v>895.59305544674226</v>
      </c>
      <c r="C19" s="64">
        <v>100</v>
      </c>
      <c r="D19" s="65">
        <v>1297.1577345150647</v>
      </c>
      <c r="E19" s="64">
        <v>100</v>
      </c>
      <c r="F19" s="306">
        <v>2192.7507899624352</v>
      </c>
      <c r="G19" s="64">
        <v>100</v>
      </c>
      <c r="H19" s="15"/>
      <c r="I19" s="15"/>
    </row>
    <row r="20" spans="1:9" ht="16.2" thickBot="1" x14ac:dyDescent="0.35">
      <c r="A20" s="232" t="s">
        <v>361</v>
      </c>
      <c r="B20" s="233"/>
      <c r="C20" s="233"/>
      <c r="D20" s="233"/>
      <c r="E20" s="233"/>
      <c r="F20" s="233"/>
      <c r="G20" s="234"/>
      <c r="H20" s="15"/>
      <c r="I20" s="15"/>
    </row>
    <row r="21" spans="1:9" ht="16.2" thickBot="1" x14ac:dyDescent="0.35">
      <c r="A21" s="16" t="s">
        <v>56</v>
      </c>
      <c r="B21" s="55">
        <v>326.29425317493917</v>
      </c>
      <c r="C21" s="50">
        <v>63.764521244469528</v>
      </c>
      <c r="D21" s="55">
        <v>1089.0775384828221</v>
      </c>
      <c r="E21" s="50">
        <v>76.486407349193769</v>
      </c>
      <c r="F21" s="67">
        <v>1415.3717916589646</v>
      </c>
      <c r="G21" s="50">
        <v>73.123104980412066</v>
      </c>
      <c r="H21" s="15"/>
      <c r="I21" s="15"/>
    </row>
    <row r="22" spans="1:9" ht="16.2" thickBot="1" x14ac:dyDescent="0.35">
      <c r="A22" s="16" t="s">
        <v>57</v>
      </c>
      <c r="B22" s="55">
        <v>1.259914872801122</v>
      </c>
      <c r="C22" s="50">
        <v>0.24621294396465504</v>
      </c>
      <c r="D22" s="55">
        <v>2.931647406182325</v>
      </c>
      <c r="E22" s="50">
        <v>0.20589092125234881</v>
      </c>
      <c r="F22" s="67">
        <v>4.1915622789833957</v>
      </c>
      <c r="G22" s="50">
        <v>0.21655090935420426</v>
      </c>
      <c r="H22" s="15"/>
      <c r="I22" s="15"/>
    </row>
    <row r="23" spans="1:9" ht="16.2" thickBot="1" x14ac:dyDescent="0.35">
      <c r="A23" s="16" t="s">
        <v>58</v>
      </c>
      <c r="B23" s="55">
        <v>21.912143413180111</v>
      </c>
      <c r="C23" s="50">
        <v>4.2820776663586626</v>
      </c>
      <c r="D23" s="55">
        <v>58.779913847860989</v>
      </c>
      <c r="E23" s="50">
        <v>4.1281398942274894</v>
      </c>
      <c r="F23" s="67">
        <v>80.692057261044269</v>
      </c>
      <c r="G23" s="50">
        <v>4.1688366328601258</v>
      </c>
      <c r="H23" s="15"/>
      <c r="I23" s="15"/>
    </row>
    <row r="24" spans="1:9" ht="16.2" thickBot="1" x14ac:dyDescent="0.35">
      <c r="A24" s="16" t="s">
        <v>59</v>
      </c>
      <c r="B24" s="55">
        <v>47.360912011024482</v>
      </c>
      <c r="C24" s="50">
        <v>9.2552836916355705</v>
      </c>
      <c r="D24" s="55">
        <v>49.155576221471826</v>
      </c>
      <c r="E24" s="50">
        <v>3.4522183164271905</v>
      </c>
      <c r="F24" s="67">
        <v>96.516488232496911</v>
      </c>
      <c r="G24" s="50">
        <v>4.9863826190101941</v>
      </c>
      <c r="H24" s="15"/>
      <c r="I24" s="15"/>
    </row>
    <row r="25" spans="1:9" ht="16.2" thickBot="1" x14ac:dyDescent="0.35">
      <c r="A25" s="16" t="s">
        <v>60</v>
      </c>
      <c r="B25" s="55">
        <v>9.6335609540708145</v>
      </c>
      <c r="C25" s="50">
        <v>1.8825933835445188</v>
      </c>
      <c r="D25" s="55">
        <v>25.748921134859675</v>
      </c>
      <c r="E25" s="50">
        <v>1.8083583593751673</v>
      </c>
      <c r="F25" s="67">
        <v>35.382482088926857</v>
      </c>
      <c r="G25" s="50">
        <v>1.8279839738953592</v>
      </c>
      <c r="H25" s="15"/>
      <c r="I25" s="15"/>
    </row>
    <row r="26" spans="1:9" ht="16.2" thickBot="1" x14ac:dyDescent="0.35">
      <c r="A26" s="16" t="s">
        <v>61</v>
      </c>
      <c r="B26" s="55">
        <v>16.433970750873439</v>
      </c>
      <c r="C26" s="50">
        <v>3.2115315145107313</v>
      </c>
      <c r="D26" s="55">
        <v>47.745551156838175</v>
      </c>
      <c r="E26" s="50">
        <v>3.3531916193782512</v>
      </c>
      <c r="F26" s="67">
        <v>64.17952190771345</v>
      </c>
      <c r="G26" s="50">
        <v>3.3157407443804501</v>
      </c>
      <c r="H26" s="15"/>
      <c r="I26" s="15"/>
    </row>
    <row r="27" spans="1:9" ht="16.2" thickBot="1" x14ac:dyDescent="0.35">
      <c r="A27" s="16" t="s">
        <v>62</v>
      </c>
      <c r="B27" s="55">
        <v>34.769986625177737</v>
      </c>
      <c r="C27" s="50">
        <v>6.7947612599919047</v>
      </c>
      <c r="D27" s="55">
        <v>62.12007303155729</v>
      </c>
      <c r="E27" s="50">
        <v>4.3627207820963614</v>
      </c>
      <c r="F27" s="67">
        <v>96.890059656736881</v>
      </c>
      <c r="G27" s="50">
        <v>5.0056826380111117</v>
      </c>
      <c r="H27" s="15"/>
      <c r="I27" s="15"/>
    </row>
    <row r="28" spans="1:9" ht="16.2" thickBot="1" x14ac:dyDescent="0.35">
      <c r="A28" s="16" t="s">
        <v>63</v>
      </c>
      <c r="B28" s="55">
        <v>17.635510982036301</v>
      </c>
      <c r="C28" s="50">
        <v>3.4463368684223505</v>
      </c>
      <c r="D28" s="55">
        <v>31.034206503903452</v>
      </c>
      <c r="E28" s="50">
        <v>2.1795463376494912</v>
      </c>
      <c r="F28" s="67">
        <v>48.669717485940211</v>
      </c>
      <c r="G28" s="50">
        <v>2.5144494768544314</v>
      </c>
      <c r="H28" s="15"/>
      <c r="I28" s="15"/>
    </row>
    <row r="29" spans="1:9" ht="16.2" thickBot="1" x14ac:dyDescent="0.35">
      <c r="A29" s="16" t="s">
        <v>64</v>
      </c>
      <c r="B29" s="55">
        <v>7.2366033555607041</v>
      </c>
      <c r="C29" s="50">
        <v>1.4141792076125066</v>
      </c>
      <c r="D29" s="55">
        <v>13.860391828259111</v>
      </c>
      <c r="E29" s="50">
        <v>0.97342157737686574</v>
      </c>
      <c r="F29" s="67">
        <v>21.096995183817839</v>
      </c>
      <c r="G29" s="50">
        <v>1.0899452728172427</v>
      </c>
      <c r="H29" s="15"/>
      <c r="I29" s="15"/>
    </row>
    <row r="30" spans="1:9" ht="16.2" thickBot="1" x14ac:dyDescent="0.35">
      <c r="A30" s="16" t="s">
        <v>65</v>
      </c>
      <c r="B30" s="55">
        <v>9.0769457034200531</v>
      </c>
      <c r="C30" s="50">
        <v>1.7738194635941502</v>
      </c>
      <c r="D30" s="55">
        <v>7.0733917306856231</v>
      </c>
      <c r="E30" s="50">
        <v>0.49676749555162436</v>
      </c>
      <c r="F30" s="67">
        <v>16.150337434105992</v>
      </c>
      <c r="G30" s="50">
        <v>0.83438346491206994</v>
      </c>
      <c r="H30" s="15"/>
      <c r="I30" s="15"/>
    </row>
    <row r="31" spans="1:9" ht="16.2" thickBot="1" x14ac:dyDescent="0.35">
      <c r="A31" s="16" t="s">
        <v>66</v>
      </c>
      <c r="B31" s="55">
        <v>0.62949004619385562</v>
      </c>
      <c r="C31" s="50">
        <v>0.12301513444734208</v>
      </c>
      <c r="D31" s="55">
        <v>1.1513225652136685</v>
      </c>
      <c r="E31" s="50">
        <v>8.0857903686019625E-2</v>
      </c>
      <c r="F31" s="67">
        <v>1.7808126114075207</v>
      </c>
      <c r="G31" s="50">
        <v>9.2003068241005473E-2</v>
      </c>
      <c r="H31" s="15"/>
      <c r="I31" s="15"/>
    </row>
    <row r="32" spans="1:9" ht="16.2" thickBot="1" x14ac:dyDescent="0.35">
      <c r="A32" s="16" t="s">
        <v>67</v>
      </c>
      <c r="B32" s="55">
        <v>19.474269548933972</v>
      </c>
      <c r="C32" s="50">
        <v>3.8056676214513834</v>
      </c>
      <c r="D32" s="55">
        <v>35.205233450859822</v>
      </c>
      <c r="E32" s="50">
        <v>2.4724794437475208</v>
      </c>
      <c r="F32" s="67">
        <v>54.679502999795758</v>
      </c>
      <c r="G32" s="50">
        <v>2.8249362193691545</v>
      </c>
      <c r="H32" s="15"/>
      <c r="I32" s="15"/>
    </row>
    <row r="33" spans="1:9" ht="16.2" thickBot="1" x14ac:dyDescent="0.35">
      <c r="A33" s="46" t="s">
        <v>42</v>
      </c>
      <c r="B33" s="56">
        <v>511.71756143819482</v>
      </c>
      <c r="C33" s="53">
        <v>100</v>
      </c>
      <c r="D33" s="56">
        <v>1423.8837673610537</v>
      </c>
      <c r="E33" s="53">
        <v>100</v>
      </c>
      <c r="F33" s="68">
        <v>1935.6013287976609</v>
      </c>
      <c r="G33" s="53">
        <v>100</v>
      </c>
      <c r="H33" s="15"/>
      <c r="I33" s="15"/>
    </row>
    <row r="34" spans="1:9" ht="15.6" x14ac:dyDescent="0.3">
      <c r="A34" s="32"/>
    </row>
    <row r="35" spans="1:9" ht="15.6" x14ac:dyDescent="0.3">
      <c r="B35" s="32" t="s">
        <v>309</v>
      </c>
    </row>
  </sheetData>
  <mergeCells count="13">
    <mergeCell ref="A6:G6"/>
    <mergeCell ref="A20:G20"/>
    <mergeCell ref="A1:G1"/>
    <mergeCell ref="A3:A5"/>
    <mergeCell ref="B3:C3"/>
    <mergeCell ref="D3:E3"/>
    <mergeCell ref="F3:G3"/>
    <mergeCell ref="C4:C5"/>
    <mergeCell ref="D4:D5"/>
    <mergeCell ref="E4:E5"/>
    <mergeCell ref="F4:F5"/>
    <mergeCell ref="G4:G5"/>
    <mergeCell ref="B4:B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AA354-D98B-47A3-9252-30B73270BF7C}">
  <dimension ref="A2:N22"/>
  <sheetViews>
    <sheetView workbookViewId="0">
      <selection activeCell="H19" sqref="H19"/>
    </sheetView>
  </sheetViews>
  <sheetFormatPr baseColWidth="10" defaultRowHeight="14.4" x14ac:dyDescent="0.3"/>
  <cols>
    <col min="1" max="1" width="21" customWidth="1"/>
    <col min="2" max="14" width="16.6640625" customWidth="1"/>
  </cols>
  <sheetData>
    <row r="2" spans="1:14" ht="15.6" x14ac:dyDescent="0.3">
      <c r="A2" s="178" t="s">
        <v>237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</row>
    <row r="3" spans="1:14" ht="16.2" thickBot="1" x14ac:dyDescent="0.3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55.8" thickBot="1" x14ac:dyDescent="0.35">
      <c r="A4" s="83" t="s">
        <v>232</v>
      </c>
      <c r="B4" s="78" t="s">
        <v>56</v>
      </c>
      <c r="C4" s="78" t="s">
        <v>57</v>
      </c>
      <c r="D4" s="78" t="s">
        <v>58</v>
      </c>
      <c r="E4" s="78" t="s">
        <v>68</v>
      </c>
      <c r="F4" s="78" t="s">
        <v>60</v>
      </c>
      <c r="G4" s="78" t="s">
        <v>61</v>
      </c>
      <c r="H4" s="78" t="s">
        <v>62</v>
      </c>
      <c r="I4" s="78" t="s">
        <v>63</v>
      </c>
      <c r="J4" s="78" t="s">
        <v>64</v>
      </c>
      <c r="K4" s="78" t="s">
        <v>65</v>
      </c>
      <c r="L4" s="78" t="s">
        <v>66</v>
      </c>
      <c r="M4" s="78" t="s">
        <v>69</v>
      </c>
      <c r="N4" s="78" t="s">
        <v>42</v>
      </c>
    </row>
    <row r="5" spans="1:14" ht="15" thickBot="1" x14ac:dyDescent="0.35">
      <c r="A5" s="238" t="s">
        <v>0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40"/>
    </row>
    <row r="6" spans="1:14" ht="15" thickBot="1" x14ac:dyDescent="0.35">
      <c r="A6" s="84" t="s">
        <v>1</v>
      </c>
      <c r="B6" s="85">
        <v>246.21328627436546</v>
      </c>
      <c r="C6" s="85">
        <v>0.35309079770906604</v>
      </c>
      <c r="D6" s="85">
        <v>36.846220630495132</v>
      </c>
      <c r="E6" s="85">
        <v>5.3037135938373794</v>
      </c>
      <c r="F6" s="85">
        <v>2.981767888054681</v>
      </c>
      <c r="G6" s="85">
        <v>4.4065564451545303</v>
      </c>
      <c r="H6" s="85">
        <v>5.4220874824252059</v>
      </c>
      <c r="I6" s="85">
        <v>3.6259273565796968</v>
      </c>
      <c r="J6" s="85">
        <v>0.84500536673958182</v>
      </c>
      <c r="K6" s="85">
        <v>0.55064233388540229</v>
      </c>
      <c r="L6" s="85">
        <v>0.61987591383809992</v>
      </c>
      <c r="M6" s="85">
        <v>4.8224857402942218</v>
      </c>
      <c r="N6" s="85">
        <v>311.99065982330262</v>
      </c>
    </row>
    <row r="7" spans="1:14" ht="15" thickBot="1" x14ac:dyDescent="0.35">
      <c r="A7" s="84" t="s">
        <v>2</v>
      </c>
      <c r="B7" s="85">
        <v>244.37382107024558</v>
      </c>
      <c r="C7" s="85">
        <v>0.27511305083093662</v>
      </c>
      <c r="D7" s="85">
        <v>43.265292704808928</v>
      </c>
      <c r="E7" s="85">
        <v>25.882652270331807</v>
      </c>
      <c r="F7" s="85">
        <v>2.4670021177689248</v>
      </c>
      <c r="G7" s="85">
        <v>7.5900121104509166</v>
      </c>
      <c r="H7" s="85">
        <v>14.946398439004275</v>
      </c>
      <c r="I7" s="85">
        <v>8.104429237066455</v>
      </c>
      <c r="J7" s="85">
        <v>3.7170692434647381</v>
      </c>
      <c r="K7" s="85">
        <v>3.5015218875400285</v>
      </c>
      <c r="L7" s="85">
        <v>0.54806651705838005</v>
      </c>
      <c r="M7" s="85">
        <v>6.0577551744991744</v>
      </c>
      <c r="N7" s="85">
        <v>360.72913382325396</v>
      </c>
    </row>
    <row r="8" spans="1:14" ht="15" thickBot="1" x14ac:dyDescent="0.35">
      <c r="A8" s="84" t="s">
        <v>3</v>
      </c>
      <c r="B8" s="85">
        <v>209.3303239730476</v>
      </c>
      <c r="C8" s="85">
        <v>0.80027525966179835</v>
      </c>
      <c r="D8" s="85">
        <v>31.010138035103594</v>
      </c>
      <c r="E8" s="85">
        <v>11.609517494618848</v>
      </c>
      <c r="F8" s="85">
        <v>2.7243843045561769</v>
      </c>
      <c r="G8" s="85">
        <v>6.0937480629765846</v>
      </c>
      <c r="H8" s="85">
        <v>15.656134525685056</v>
      </c>
      <c r="I8" s="85">
        <v>6.4644463551508791</v>
      </c>
      <c r="J8" s="85">
        <v>1.0597588680500631</v>
      </c>
      <c r="K8" s="85">
        <v>1.2078599621456287</v>
      </c>
      <c r="L8" s="85">
        <v>4.5437239424112888E-2</v>
      </c>
      <c r="M8" s="85">
        <v>5.3652344063216244</v>
      </c>
      <c r="N8" s="85">
        <v>291.36725848681783</v>
      </c>
    </row>
    <row r="9" spans="1:14" ht="15" thickBot="1" x14ac:dyDescent="0.35">
      <c r="A9" s="84" t="s">
        <v>4</v>
      </c>
      <c r="B9" s="85">
        <v>175.99520759279923</v>
      </c>
      <c r="C9" s="85">
        <v>0.28081249567617078</v>
      </c>
      <c r="D9" s="85">
        <v>22.690618857139153</v>
      </c>
      <c r="E9" s="85">
        <v>8.2017672449567449</v>
      </c>
      <c r="F9" s="85">
        <v>2.2319756686748824</v>
      </c>
      <c r="G9" s="85">
        <v>5.6003876829909736</v>
      </c>
      <c r="H9" s="85">
        <v>9.5839117496407731</v>
      </c>
      <c r="I9" s="85">
        <v>5.0289365764697225</v>
      </c>
      <c r="J9" s="85">
        <v>2.6916529335123389</v>
      </c>
      <c r="K9" s="85">
        <v>0.5240098045698639</v>
      </c>
      <c r="L9" s="85">
        <v>0</v>
      </c>
      <c r="M9" s="85">
        <v>9.2128670856471988</v>
      </c>
      <c r="N9" s="85">
        <v>242.04214769203026</v>
      </c>
    </row>
    <row r="10" spans="1:14" ht="15" thickBot="1" x14ac:dyDescent="0.35">
      <c r="A10" s="84" t="s">
        <v>5</v>
      </c>
      <c r="B10" s="85">
        <v>258.84094022826463</v>
      </c>
      <c r="C10" s="85">
        <v>0.27416767898483002</v>
      </c>
      <c r="D10" s="85">
        <v>24.819145697687347</v>
      </c>
      <c r="E10" s="85">
        <v>10.773973326806344</v>
      </c>
      <c r="F10" s="85">
        <v>2.454469750607871</v>
      </c>
      <c r="G10" s="85">
        <v>11.832516177170675</v>
      </c>
      <c r="H10" s="85">
        <v>7.2249893902746454</v>
      </c>
      <c r="I10" s="85">
        <v>4.3305254912268945</v>
      </c>
      <c r="J10" s="85">
        <v>0.61058274295144421</v>
      </c>
      <c r="K10" s="85">
        <v>0.2683056273315107</v>
      </c>
      <c r="L10" s="85">
        <v>0.44842726965458823</v>
      </c>
      <c r="M10" s="85">
        <v>3.9590917186417731</v>
      </c>
      <c r="N10" s="85">
        <v>325.83713509951241</v>
      </c>
    </row>
    <row r="11" spans="1:14" ht="15" thickBot="1" x14ac:dyDescent="0.35">
      <c r="A11" s="84" t="s">
        <v>6</v>
      </c>
      <c r="B11" s="85">
        <v>116.91128291448436</v>
      </c>
      <c r="C11" s="85">
        <v>0.51648233429358992</v>
      </c>
      <c r="D11" s="85">
        <v>19.773703908717117</v>
      </c>
      <c r="E11" s="85">
        <v>3.3860171390382341</v>
      </c>
      <c r="F11" s="85">
        <v>0.9813548912559017</v>
      </c>
      <c r="G11" s="85">
        <v>2.2029764776343708</v>
      </c>
      <c r="H11" s="85">
        <v>1.7260158463335054</v>
      </c>
      <c r="I11" s="85">
        <v>1.6146635370437641</v>
      </c>
      <c r="J11" s="85">
        <v>2.4585946015852209</v>
      </c>
      <c r="K11" s="85">
        <v>3.512716182478573E-3</v>
      </c>
      <c r="L11" s="85">
        <v>6.6235665908727606E-2</v>
      </c>
      <c r="M11" s="85">
        <v>4.7576542102534445</v>
      </c>
      <c r="N11" s="85">
        <v>154.39849424270886</v>
      </c>
    </row>
    <row r="12" spans="1:14" ht="15" thickBot="1" x14ac:dyDescent="0.35">
      <c r="A12" s="84" t="s">
        <v>7</v>
      </c>
      <c r="B12" s="85">
        <v>27.38548004545645</v>
      </c>
      <c r="C12" s="85">
        <v>8.3078920836686776E-2</v>
      </c>
      <c r="D12" s="85">
        <v>4.4796266112499001</v>
      </c>
      <c r="E12" s="85">
        <v>0.83950609844833823</v>
      </c>
      <c r="F12" s="85">
        <v>0.14949505115276954</v>
      </c>
      <c r="G12" s="85">
        <v>0.58384718818961623</v>
      </c>
      <c r="H12" s="85">
        <v>0.24254925527892848</v>
      </c>
      <c r="I12" s="85">
        <v>0.37598707105971069</v>
      </c>
      <c r="J12" s="85">
        <v>4.2727567205734049E-2</v>
      </c>
      <c r="K12" s="85">
        <v>9.117371141312941E-2</v>
      </c>
      <c r="L12" s="85">
        <v>1.0757821342552607E-2</v>
      </c>
      <c r="M12" s="85">
        <v>2.8468803779696188</v>
      </c>
      <c r="N12" s="85">
        <v>37.131109719585332</v>
      </c>
    </row>
    <row r="13" spans="1:14" ht="15" thickBot="1" x14ac:dyDescent="0.35">
      <c r="A13" s="84" t="s">
        <v>8</v>
      </c>
      <c r="B13" s="85">
        <v>15.28692847755315</v>
      </c>
      <c r="C13" s="85">
        <v>0.16645276704316656</v>
      </c>
      <c r="D13" s="85">
        <v>7.3481309979318521</v>
      </c>
      <c r="E13" s="85">
        <v>1.7742144859203508</v>
      </c>
      <c r="F13" s="85">
        <v>0.18795275316795548</v>
      </c>
      <c r="G13" s="85">
        <v>0.33748839319761259</v>
      </c>
      <c r="H13" s="85">
        <v>1.4712928588552912</v>
      </c>
      <c r="I13" s="85">
        <v>0.58101423530628205</v>
      </c>
      <c r="J13" s="85">
        <v>0.86870359343009618</v>
      </c>
      <c r="K13" s="85">
        <v>6.7865624387931167E-3</v>
      </c>
      <c r="L13" s="85">
        <v>9.0414457376947061E-2</v>
      </c>
      <c r="M13" s="85">
        <v>0.31604389844946051</v>
      </c>
      <c r="N13" s="85">
        <v>28.435423480664994</v>
      </c>
    </row>
    <row r="14" spans="1:14" ht="15" thickBot="1" x14ac:dyDescent="0.35">
      <c r="A14" s="84"/>
      <c r="B14" s="85">
        <v>229.34683028444826</v>
      </c>
      <c r="C14" s="85">
        <v>0.70423765602727628</v>
      </c>
      <c r="D14" s="85">
        <v>39.343474977692438</v>
      </c>
      <c r="E14" s="85">
        <v>48.3237945146805</v>
      </c>
      <c r="F14" s="85">
        <v>2.6317547699715478</v>
      </c>
      <c r="G14" s="85">
        <v>7.2953217122266834</v>
      </c>
      <c r="H14" s="85">
        <v>27.033891418469427</v>
      </c>
      <c r="I14" s="85">
        <v>10.64309529161028</v>
      </c>
      <c r="J14" s="85">
        <v>5.5657204945594705</v>
      </c>
      <c r="K14" s="85">
        <v>11.051531977532632</v>
      </c>
      <c r="L14" s="85">
        <v>0.12869253149088988</v>
      </c>
      <c r="M14" s="85">
        <v>15.600374251660346</v>
      </c>
      <c r="N14" s="85">
        <v>397.66871988007875</v>
      </c>
    </row>
    <row r="15" spans="1:14" ht="15" thickBot="1" x14ac:dyDescent="0.35">
      <c r="A15" s="84"/>
      <c r="B15" s="85">
        <v>1.9787665555851293</v>
      </c>
      <c r="C15" s="85">
        <v>1.1927609213743636E-2</v>
      </c>
      <c r="D15" s="85">
        <v>0.60151187597736167</v>
      </c>
      <c r="E15" s="85">
        <v>3.0999297846011574E-3</v>
      </c>
      <c r="F15" s="85">
        <v>2.0518374623747407E-2</v>
      </c>
      <c r="G15" s="85">
        <v>0.17534895436926987</v>
      </c>
      <c r="H15" s="85">
        <v>1.0827945640220941E-2</v>
      </c>
      <c r="I15" s="85">
        <v>4.2345497277379964E-3</v>
      </c>
      <c r="J15" s="85">
        <v>0</v>
      </c>
      <c r="K15" s="85">
        <v>9.341942967655382E-4</v>
      </c>
      <c r="L15" s="85">
        <v>0</v>
      </c>
      <c r="M15" s="85">
        <v>8.6647371441268325E-3</v>
      </c>
      <c r="N15" s="85">
        <v>2.815834726362914</v>
      </c>
    </row>
    <row r="16" spans="1:14" ht="15" thickBot="1" x14ac:dyDescent="0.35">
      <c r="A16" s="84" t="s">
        <v>9</v>
      </c>
      <c r="B16" s="85">
        <v>32.530026386711967</v>
      </c>
      <c r="C16" s="85">
        <v>0</v>
      </c>
      <c r="D16" s="85">
        <v>5.2926482808713819</v>
      </c>
      <c r="E16" s="85">
        <v>0.72774139362340828</v>
      </c>
      <c r="F16" s="85">
        <v>0.27077490400696635</v>
      </c>
      <c r="G16" s="85">
        <v>0.58678781345999742</v>
      </c>
      <c r="H16" s="85">
        <v>0.12125853975334096</v>
      </c>
      <c r="I16" s="85">
        <v>0</v>
      </c>
      <c r="J16" s="85">
        <v>0.17830586687526662</v>
      </c>
      <c r="K16" s="85">
        <v>0</v>
      </c>
      <c r="L16" s="85">
        <v>0</v>
      </c>
      <c r="M16" s="85">
        <v>0.6273298019555591</v>
      </c>
      <c r="N16" s="85">
        <v>40.334872987247095</v>
      </c>
    </row>
    <row r="17" spans="1:14" ht="15" thickBot="1" x14ac:dyDescent="0.35">
      <c r="A17" s="241" t="s">
        <v>10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3"/>
    </row>
    <row r="18" spans="1:14" ht="15" thickBot="1" x14ac:dyDescent="0.35">
      <c r="A18" s="84" t="s">
        <v>11</v>
      </c>
      <c r="B18" s="85">
        <v>582.63777422367048</v>
      </c>
      <c r="C18" s="85">
        <v>1.5574808598036103</v>
      </c>
      <c r="D18" s="85">
        <v>97.276999083576797</v>
      </c>
      <c r="E18" s="85">
        <v>79.816349881989666</v>
      </c>
      <c r="F18" s="85">
        <v>6.4586937986803656</v>
      </c>
      <c r="G18" s="85">
        <v>16.500332787760822</v>
      </c>
      <c r="H18" s="85">
        <v>41.646804720872993</v>
      </c>
      <c r="I18" s="85">
        <v>19.597348174643855</v>
      </c>
      <c r="J18" s="85">
        <v>8.8946008332485036</v>
      </c>
      <c r="K18" s="85">
        <v>13.835145283937008</v>
      </c>
      <c r="L18" s="85">
        <v>0.976693937163996</v>
      </c>
      <c r="M18" s="85">
        <v>26.394831860947491</v>
      </c>
      <c r="N18" s="85">
        <v>895.59305544674226</v>
      </c>
    </row>
    <row r="19" spans="1:14" ht="15" thickBot="1" x14ac:dyDescent="0.35">
      <c r="A19" s="86" t="s">
        <v>12</v>
      </c>
      <c r="B19" s="85">
        <v>975.55511957943122</v>
      </c>
      <c r="C19" s="85">
        <v>1.9081577104736702</v>
      </c>
      <c r="D19" s="85">
        <v>138.19351349409877</v>
      </c>
      <c r="E19" s="85">
        <v>37.009647610056597</v>
      </c>
      <c r="F19" s="85">
        <v>10.64275667516111</v>
      </c>
      <c r="G19" s="85">
        <v>30.204658230060481</v>
      </c>
      <c r="H19" s="85">
        <v>41.792552730488183</v>
      </c>
      <c r="I19" s="85">
        <v>21.175911526597581</v>
      </c>
      <c r="J19" s="85">
        <v>9.1435204451253949</v>
      </c>
      <c r="K19" s="85">
        <v>3.3711334933991641</v>
      </c>
      <c r="L19" s="85">
        <v>0.98121347893030664</v>
      </c>
      <c r="M19" s="85">
        <v>27.179549541889433</v>
      </c>
      <c r="N19" s="85">
        <v>1297.1577345150647</v>
      </c>
    </row>
    <row r="20" spans="1:14" ht="15.6" thickTop="1" thickBot="1" x14ac:dyDescent="0.35">
      <c r="A20" s="87" t="s">
        <v>14</v>
      </c>
      <c r="B20" s="85">
        <v>1558.1928938037818</v>
      </c>
      <c r="C20" s="85">
        <v>3.465638570277255</v>
      </c>
      <c r="D20" s="85">
        <v>235.47051257768143</v>
      </c>
      <c r="E20" s="85">
        <v>116.8259974920404</v>
      </c>
      <c r="F20" s="85">
        <v>17.101450473841368</v>
      </c>
      <c r="G20" s="85">
        <v>46.704991017821051</v>
      </c>
      <c r="H20" s="85">
        <v>83.439357451362838</v>
      </c>
      <c r="I20" s="85">
        <v>40.773259701241464</v>
      </c>
      <c r="J20" s="85">
        <v>18.038121278372895</v>
      </c>
      <c r="K20" s="85">
        <v>17.206278777336014</v>
      </c>
      <c r="L20" s="85">
        <v>1.9579074160943055</v>
      </c>
      <c r="M20" s="85">
        <v>53.574381402831719</v>
      </c>
      <c r="N20" s="85">
        <v>2192.7507899624352</v>
      </c>
    </row>
    <row r="21" spans="1:14" ht="16.2" thickTop="1" x14ac:dyDescent="0.3">
      <c r="A21" s="33"/>
    </row>
    <row r="22" spans="1:14" ht="15.6" x14ac:dyDescent="0.3">
      <c r="E22" s="32" t="s">
        <v>309</v>
      </c>
    </row>
  </sheetData>
  <mergeCells count="3">
    <mergeCell ref="A5:N5"/>
    <mergeCell ref="A17:N17"/>
    <mergeCell ref="A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8E072-799B-4AA3-BC95-049E43200283}">
  <dimension ref="A1:G29"/>
  <sheetViews>
    <sheetView workbookViewId="0">
      <selection activeCell="A16" sqref="A16:G16"/>
    </sheetView>
  </sheetViews>
  <sheetFormatPr baseColWidth="10" defaultRowHeight="15.6" x14ac:dyDescent="0.3"/>
  <cols>
    <col min="1" max="1" width="41.33203125" style="54" customWidth="1"/>
    <col min="2" max="2" width="18.44140625" style="54" customWidth="1"/>
    <col min="3" max="5" width="11.5546875" style="54"/>
    <col min="6" max="6" width="18.88671875" style="54" customWidth="1"/>
    <col min="7" max="16384" width="11.5546875" style="54"/>
  </cols>
  <sheetData>
    <row r="1" spans="1:7" x14ac:dyDescent="0.3">
      <c r="A1" s="163" t="s">
        <v>74</v>
      </c>
      <c r="B1" s="163"/>
      <c r="C1" s="163"/>
      <c r="D1" s="163"/>
      <c r="E1" s="163"/>
      <c r="F1" s="163"/>
      <c r="G1" s="163"/>
    </row>
    <row r="2" spans="1:7" x14ac:dyDescent="0.3">
      <c r="A2" s="111"/>
      <c r="B2" s="111"/>
      <c r="C2" s="111"/>
      <c r="D2" s="111"/>
      <c r="E2" s="111"/>
      <c r="F2" s="111"/>
      <c r="G2" s="111"/>
    </row>
    <row r="3" spans="1:7" ht="24" customHeight="1" x14ac:dyDescent="0.3">
      <c r="A3" s="122" t="s">
        <v>232</v>
      </c>
      <c r="B3" s="122" t="s">
        <v>40</v>
      </c>
      <c r="C3" s="122" t="s">
        <v>75</v>
      </c>
      <c r="D3" s="122" t="s">
        <v>76</v>
      </c>
      <c r="E3" s="122" t="s">
        <v>77</v>
      </c>
      <c r="F3" s="122" t="s">
        <v>41</v>
      </c>
      <c r="G3" s="122" t="s">
        <v>14</v>
      </c>
    </row>
    <row r="4" spans="1:7" x14ac:dyDescent="0.3">
      <c r="A4" s="156" t="s">
        <v>0</v>
      </c>
      <c r="B4" s="156"/>
      <c r="C4" s="156"/>
      <c r="D4" s="156"/>
      <c r="E4" s="156"/>
      <c r="F4" s="156"/>
      <c r="G4" s="156"/>
    </row>
    <row r="5" spans="1:7" x14ac:dyDescent="0.3">
      <c r="A5" s="114" t="s">
        <v>34</v>
      </c>
      <c r="B5" s="123">
        <v>36.382531455495446</v>
      </c>
      <c r="C5" s="123">
        <v>17.414937090387411</v>
      </c>
      <c r="D5" s="123">
        <v>15.240393356398553</v>
      </c>
      <c r="E5" s="123">
        <v>14.196260898217744</v>
      </c>
      <c r="F5" s="123">
        <v>31.76541701818919</v>
      </c>
      <c r="G5" s="123">
        <v>20.51744497956037</v>
      </c>
    </row>
    <row r="6" spans="1:7" x14ac:dyDescent="0.3">
      <c r="A6" s="114" t="s">
        <v>35</v>
      </c>
      <c r="B6" s="123">
        <v>20.155773553153761</v>
      </c>
      <c r="C6" s="123">
        <v>20.228150178911807</v>
      </c>
      <c r="D6" s="123">
        <v>20.216818503988819</v>
      </c>
      <c r="E6" s="123">
        <v>17.588456108844795</v>
      </c>
      <c r="F6" s="123">
        <v>39.24388380621258</v>
      </c>
      <c r="G6" s="123">
        <v>19.929708228923555</v>
      </c>
    </row>
    <row r="7" spans="1:7" x14ac:dyDescent="0.3">
      <c r="A7" s="114" t="s">
        <v>36</v>
      </c>
      <c r="B7" s="123">
        <v>29.866253956100152</v>
      </c>
      <c r="C7" s="123">
        <v>20.102895360433671</v>
      </c>
      <c r="D7" s="123">
        <v>15.629631508125138</v>
      </c>
      <c r="E7" s="123">
        <v>18.172137997110042</v>
      </c>
      <c r="F7" s="123">
        <v>37.982999019467222</v>
      </c>
      <c r="G7" s="123">
        <v>21.736459916105005</v>
      </c>
    </row>
    <row r="8" spans="1:7" x14ac:dyDescent="0.3">
      <c r="A8" s="114" t="s">
        <v>37</v>
      </c>
      <c r="B8" s="123">
        <v>32.980001548420496</v>
      </c>
      <c r="C8" s="123">
        <v>21.368553504164307</v>
      </c>
      <c r="D8" s="123">
        <v>14.219404320710613</v>
      </c>
      <c r="E8" s="123">
        <v>16.524373215994753</v>
      </c>
      <c r="F8" s="123">
        <v>50.985199134876844</v>
      </c>
      <c r="G8" s="123">
        <v>22.635544917154487</v>
      </c>
    </row>
    <row r="9" spans="1:7" x14ac:dyDescent="0.3">
      <c r="A9" s="114" t="s">
        <v>38</v>
      </c>
      <c r="B9" s="123">
        <v>48.958785949425533</v>
      </c>
      <c r="C9" s="123">
        <v>34.83304259682243</v>
      </c>
      <c r="D9" s="123">
        <v>30.244594449473876</v>
      </c>
      <c r="E9" s="123">
        <v>35.298871597427208</v>
      </c>
      <c r="F9" s="123">
        <v>61.572253699806645</v>
      </c>
      <c r="G9" s="123">
        <v>39.406269438862864</v>
      </c>
    </row>
    <row r="10" spans="1:7" x14ac:dyDescent="0.3">
      <c r="A10" s="114" t="s">
        <v>6</v>
      </c>
      <c r="B10" s="123">
        <v>79.459868625871792</v>
      </c>
      <c r="C10" s="123">
        <v>68.889373366248748</v>
      </c>
      <c r="D10" s="123">
        <v>53.632595884984056</v>
      </c>
      <c r="E10" s="123">
        <v>73.869745533605126</v>
      </c>
      <c r="F10" s="123">
        <v>69.782863855947767</v>
      </c>
      <c r="G10" s="123">
        <v>72.434622020686675</v>
      </c>
    </row>
    <row r="11" spans="1:7" x14ac:dyDescent="0.3">
      <c r="A11" s="114" t="s">
        <v>7</v>
      </c>
      <c r="B11" s="123">
        <v>17.794141827757599</v>
      </c>
      <c r="C11" s="123">
        <v>13.91371547939996</v>
      </c>
      <c r="D11" s="123">
        <v>10.576002722961487</v>
      </c>
      <c r="E11" s="123">
        <v>18.478088925588562</v>
      </c>
      <c r="F11" s="123">
        <v>40.5630481676545</v>
      </c>
      <c r="G11" s="123">
        <v>17.671075035331029</v>
      </c>
    </row>
    <row r="12" spans="1:7" x14ac:dyDescent="0.3">
      <c r="A12" s="114" t="s">
        <v>8</v>
      </c>
      <c r="B12" s="123">
        <v>37.768867810491741</v>
      </c>
      <c r="C12" s="123">
        <v>27.735657721330526</v>
      </c>
      <c r="D12" s="123">
        <v>46.466234759483712</v>
      </c>
      <c r="E12" s="123">
        <v>39.511302902782994</v>
      </c>
      <c r="F12" s="123">
        <v>59.26833044713257</v>
      </c>
      <c r="G12" s="123">
        <v>38.378534595471756</v>
      </c>
    </row>
    <row r="13" spans="1:7" x14ac:dyDescent="0.3">
      <c r="A13" s="114" t="s">
        <v>312</v>
      </c>
      <c r="B13" s="123">
        <v>42.260036075228484</v>
      </c>
      <c r="C13" s="123">
        <v>37.293251675423477</v>
      </c>
      <c r="D13" s="123">
        <v>33.741120425088191</v>
      </c>
      <c r="E13" s="123">
        <v>36.530154667828732</v>
      </c>
      <c r="F13" s="123">
        <v>69.55500100938832</v>
      </c>
      <c r="G13" s="123">
        <v>38.844623141174054</v>
      </c>
    </row>
    <row r="14" spans="1:7" x14ac:dyDescent="0.3">
      <c r="A14" s="114" t="s">
        <v>313</v>
      </c>
      <c r="B14" s="123">
        <v>37.751615372161702</v>
      </c>
      <c r="C14" s="123">
        <v>22.222760902792878</v>
      </c>
      <c r="D14" s="123">
        <v>24.150962039558809</v>
      </c>
      <c r="E14" s="123">
        <v>28.894319534242836</v>
      </c>
      <c r="F14" s="123">
        <v>80.529645315835083</v>
      </c>
      <c r="G14" s="123">
        <v>30.805169729341664</v>
      </c>
    </row>
    <row r="15" spans="1:7" x14ac:dyDescent="0.3">
      <c r="A15" s="114" t="s">
        <v>39</v>
      </c>
      <c r="B15" s="123">
        <v>26.290959563782906</v>
      </c>
      <c r="C15" s="123">
        <v>20.005676714416364</v>
      </c>
      <c r="D15" s="123">
        <v>18.60971363942803</v>
      </c>
      <c r="E15" s="123">
        <v>16.33591971311424</v>
      </c>
      <c r="F15" s="123">
        <v>49.062255495676396</v>
      </c>
      <c r="G15" s="123">
        <v>20.389193332950867</v>
      </c>
    </row>
    <row r="16" spans="1:7" x14ac:dyDescent="0.3">
      <c r="A16" s="156" t="s">
        <v>10</v>
      </c>
      <c r="B16" s="156"/>
      <c r="C16" s="156"/>
      <c r="D16" s="156"/>
      <c r="E16" s="156"/>
      <c r="F16" s="156"/>
      <c r="G16" s="156"/>
    </row>
    <row r="17" spans="1:7" x14ac:dyDescent="0.3">
      <c r="A17" s="114" t="s">
        <v>11</v>
      </c>
      <c r="B17" s="123">
        <v>31.845900568084573</v>
      </c>
      <c r="C17" s="123">
        <v>20.972426790364405</v>
      </c>
      <c r="D17" s="123">
        <v>17.220623360060674</v>
      </c>
      <c r="E17" s="123">
        <v>19.175824021332044</v>
      </c>
      <c r="F17" s="123">
        <v>47.945666895945308</v>
      </c>
      <c r="G17" s="123">
        <v>22.979227888363628</v>
      </c>
    </row>
    <row r="18" spans="1:7" x14ac:dyDescent="0.3">
      <c r="A18" s="114" t="s">
        <v>78</v>
      </c>
      <c r="B18" s="123">
        <v>26.290959563782906</v>
      </c>
      <c r="C18" s="123">
        <v>20.005676714416364</v>
      </c>
      <c r="D18" s="123">
        <v>18.60971363942803</v>
      </c>
      <c r="E18" s="123">
        <v>16.33591971311424</v>
      </c>
      <c r="F18" s="123">
        <v>49.062255495676396</v>
      </c>
      <c r="G18" s="123">
        <v>20.389193332950867</v>
      </c>
    </row>
    <row r="19" spans="1:7" x14ac:dyDescent="0.3">
      <c r="A19" s="114" t="s">
        <v>79</v>
      </c>
      <c r="B19" s="123">
        <v>34.796190541038506</v>
      </c>
      <c r="C19" s="123">
        <v>21.526460992610382</v>
      </c>
      <c r="D19" s="123">
        <v>16.384256341322239</v>
      </c>
      <c r="E19" s="123">
        <v>21.035156437659765</v>
      </c>
      <c r="F19" s="123">
        <v>47.319218646314042</v>
      </c>
      <c r="G19" s="123">
        <v>24.550269132675481</v>
      </c>
    </row>
    <row r="20" spans="1:7" x14ac:dyDescent="0.3">
      <c r="A20" s="114" t="s">
        <v>12</v>
      </c>
      <c r="B20" s="123">
        <v>35.694361642369735</v>
      </c>
      <c r="C20" s="123">
        <v>26.293295225429127</v>
      </c>
      <c r="D20" s="123">
        <v>21.395610711179181</v>
      </c>
      <c r="E20" s="123">
        <v>23.608638497396619</v>
      </c>
      <c r="F20" s="123">
        <v>46.229463640237753</v>
      </c>
      <c r="G20" s="123">
        <v>27.756676011205979</v>
      </c>
    </row>
    <row r="21" spans="1:7" x14ac:dyDescent="0.3">
      <c r="A21" s="156" t="s">
        <v>80</v>
      </c>
      <c r="B21" s="156"/>
      <c r="C21" s="156"/>
      <c r="D21" s="156"/>
      <c r="E21" s="156"/>
      <c r="F21" s="156"/>
      <c r="G21" s="156"/>
    </row>
    <row r="22" spans="1:7" x14ac:dyDescent="0.3">
      <c r="A22" s="114" t="s">
        <v>29</v>
      </c>
      <c r="B22" s="123">
        <v>35.33896418505639</v>
      </c>
      <c r="C22" s="123">
        <v>25.60508602731727</v>
      </c>
      <c r="D22" s="123">
        <v>20.004709170430381</v>
      </c>
      <c r="E22" s="123">
        <v>22.883760805563075</v>
      </c>
      <c r="F22" s="123">
        <v>46.208983905032802</v>
      </c>
      <c r="G22" s="123">
        <v>26.991277556819099</v>
      </c>
    </row>
    <row r="23" spans="1:7" x14ac:dyDescent="0.3">
      <c r="A23" s="114" t="s">
        <v>81</v>
      </c>
      <c r="B23" s="123">
        <v>35.101305242477856</v>
      </c>
      <c r="C23" s="123">
        <v>23.172572925652045</v>
      </c>
      <c r="D23" s="123">
        <v>20.044881787388164</v>
      </c>
      <c r="E23" s="123">
        <v>23.112319731742282</v>
      </c>
      <c r="F23" s="123">
        <v>45.918347703535083</v>
      </c>
      <c r="G23" s="123">
        <v>26.270734896052168</v>
      </c>
    </row>
    <row r="24" spans="1:7" x14ac:dyDescent="0.3">
      <c r="A24" s="114" t="s">
        <v>30</v>
      </c>
      <c r="B24" s="123">
        <v>31.580356587815512</v>
      </c>
      <c r="C24" s="123">
        <v>22.970626222845038</v>
      </c>
      <c r="D24" s="123">
        <v>20.172284908267823</v>
      </c>
      <c r="E24" s="123">
        <v>21.265233764091327</v>
      </c>
      <c r="F24" s="123">
        <v>53.437668207610145</v>
      </c>
      <c r="G24" s="123">
        <v>25.160601268973672</v>
      </c>
    </row>
    <row r="25" spans="1:7" x14ac:dyDescent="0.3">
      <c r="A25" s="114" t="s">
        <v>31</v>
      </c>
      <c r="B25" s="123">
        <v>31.807305822373937</v>
      </c>
      <c r="C25" s="123">
        <v>21.160103902876141</v>
      </c>
      <c r="D25" s="123">
        <v>20.931084632774077</v>
      </c>
      <c r="E25" s="123">
        <v>16.745177787731532</v>
      </c>
      <c r="F25" s="123">
        <v>45.52076123904353</v>
      </c>
      <c r="G25" s="123">
        <v>21.988754385549118</v>
      </c>
    </row>
    <row r="26" spans="1:7" x14ac:dyDescent="0.3">
      <c r="A26" s="114" t="s">
        <v>32</v>
      </c>
      <c r="B26" s="123">
        <v>23.516448130647525</v>
      </c>
      <c r="C26" s="123">
        <v>16.805662995849008</v>
      </c>
      <c r="D26" s="123">
        <v>13.839714921619811</v>
      </c>
      <c r="E26" s="123">
        <v>14.890657263034571</v>
      </c>
      <c r="F26" s="123">
        <v>51.887527552245118</v>
      </c>
      <c r="G26" s="123">
        <v>18.114844986027432</v>
      </c>
    </row>
    <row r="27" spans="1:7" s="132" customFormat="1" x14ac:dyDescent="0.3">
      <c r="A27" s="124" t="s">
        <v>82</v>
      </c>
      <c r="B27" s="125">
        <v>34.536145263961771</v>
      </c>
      <c r="C27" s="125">
        <v>24.748320940154304</v>
      </c>
      <c r="D27" s="125">
        <v>19.924418097499309</v>
      </c>
      <c r="E27" s="125">
        <v>22.011086226813024</v>
      </c>
      <c r="F27" s="125">
        <v>46.737783982468493</v>
      </c>
      <c r="G27" s="125">
        <v>26.179223927424498</v>
      </c>
    </row>
    <row r="29" spans="1:7" x14ac:dyDescent="0.3">
      <c r="B29" s="32" t="s">
        <v>309</v>
      </c>
    </row>
  </sheetData>
  <mergeCells count="4">
    <mergeCell ref="A4:G4"/>
    <mergeCell ref="A16:G16"/>
    <mergeCell ref="A21:G21"/>
    <mergeCell ref="A1:G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BF277-72B3-4A1F-A87F-31CEDAC43992}">
  <dimension ref="A1:O35"/>
  <sheetViews>
    <sheetView topLeftCell="A19" workbookViewId="0">
      <selection activeCell="A19" sqref="A1:XFD1048576"/>
    </sheetView>
  </sheetViews>
  <sheetFormatPr baseColWidth="10" defaultColWidth="11.44140625" defaultRowHeight="15.6" x14ac:dyDescent="0.3"/>
  <cols>
    <col min="1" max="1" width="31.33203125" style="127" customWidth="1"/>
    <col min="2" max="2" width="10.109375" style="127" bestFit="1" customWidth="1"/>
    <col min="3" max="3" width="11.44140625" style="127"/>
    <col min="4" max="4" width="18.33203125" style="127" customWidth="1"/>
    <col min="5" max="5" width="5.33203125" style="127" bestFit="1" customWidth="1"/>
    <col min="6" max="6" width="16.6640625" style="127" bestFit="1" customWidth="1"/>
    <col min="7" max="7" width="18" style="127" customWidth="1"/>
    <col min="8" max="9" width="11.44140625" style="127"/>
    <col min="10" max="10" width="17.109375" style="127" customWidth="1"/>
    <col min="11" max="11" width="17.33203125" style="127" customWidth="1"/>
    <col min="12" max="12" width="11.44140625" style="127"/>
    <col min="13" max="13" width="16.88671875" style="127" customWidth="1"/>
    <col min="14" max="16384" width="11.44140625" style="127"/>
  </cols>
  <sheetData>
    <row r="1" spans="1:15" x14ac:dyDescent="0.3">
      <c r="A1" s="167" t="s">
        <v>83</v>
      </c>
      <c r="B1" s="167"/>
      <c r="C1" s="167"/>
      <c r="D1" s="167"/>
      <c r="E1" s="167"/>
      <c r="F1" s="167"/>
      <c r="G1" s="167"/>
    </row>
    <row r="2" spans="1:15" x14ac:dyDescent="0.3">
      <c r="A2" s="112"/>
    </row>
    <row r="3" spans="1:15" ht="46.8" x14ac:dyDescent="0.3">
      <c r="A3" s="126" t="s">
        <v>232</v>
      </c>
      <c r="B3" s="122" t="s">
        <v>84</v>
      </c>
      <c r="C3" s="122" t="s">
        <v>85</v>
      </c>
      <c r="D3" s="122" t="s">
        <v>86</v>
      </c>
      <c r="E3" s="122" t="s">
        <v>87</v>
      </c>
      <c r="F3" s="122" t="s">
        <v>88</v>
      </c>
      <c r="G3" s="122" t="s">
        <v>89</v>
      </c>
      <c r="H3" s="122" t="s">
        <v>90</v>
      </c>
      <c r="I3" s="122" t="s">
        <v>91</v>
      </c>
      <c r="J3" s="122" t="s">
        <v>92</v>
      </c>
      <c r="K3" s="122" t="s">
        <v>93</v>
      </c>
      <c r="L3" s="122" t="s">
        <v>33</v>
      </c>
      <c r="M3" s="122" t="s">
        <v>94</v>
      </c>
      <c r="N3" s="122" t="s">
        <v>314</v>
      </c>
      <c r="O3" s="122" t="s">
        <v>44</v>
      </c>
    </row>
    <row r="4" spans="1:15" x14ac:dyDescent="0.3">
      <c r="A4" s="164" t="s">
        <v>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6"/>
    </row>
    <row r="5" spans="1:15" x14ac:dyDescent="0.3">
      <c r="A5" s="105" t="s">
        <v>1</v>
      </c>
      <c r="B5" s="128">
        <v>66.532479185756358</v>
      </c>
      <c r="C5" s="128">
        <v>2.5354780929497065</v>
      </c>
      <c r="D5" s="128">
        <v>6.4374996125814414</v>
      </c>
      <c r="E5" s="128">
        <v>16.204743967636155</v>
      </c>
      <c r="F5" s="128">
        <v>3.7165674332840162</v>
      </c>
      <c r="G5" s="128">
        <v>0.28857569969539876</v>
      </c>
      <c r="H5" s="128">
        <v>1.3079843012605907</v>
      </c>
      <c r="I5" s="128">
        <v>0.55284889990386588</v>
      </c>
      <c r="J5" s="128">
        <v>2.0133186865990327</v>
      </c>
      <c r="K5" s="128">
        <v>2.8040519917206281</v>
      </c>
      <c r="L5" s="128">
        <v>5.5377955986847729</v>
      </c>
      <c r="M5" s="128">
        <v>2.0883746127969456</v>
      </c>
      <c r="N5" s="128">
        <v>1.3898630468639457</v>
      </c>
      <c r="O5" s="128">
        <v>3.2466395212877335</v>
      </c>
    </row>
    <row r="6" spans="1:15" x14ac:dyDescent="0.3">
      <c r="A6" s="105" t="s">
        <v>2</v>
      </c>
      <c r="B6" s="128">
        <v>49.967580205489291</v>
      </c>
      <c r="C6" s="128">
        <v>0.94738749197998251</v>
      </c>
      <c r="D6" s="128">
        <v>7.5357371116692411</v>
      </c>
      <c r="E6" s="128">
        <v>19.191095130443074</v>
      </c>
      <c r="F6" s="128">
        <v>1.0585679302402613</v>
      </c>
      <c r="G6" s="128">
        <v>0.48306196792605016</v>
      </c>
      <c r="H6" s="128">
        <v>0.53878678600551955</v>
      </c>
      <c r="I6" s="128">
        <v>0.92121326586034669</v>
      </c>
      <c r="J6" s="128">
        <v>2.7450383252446375</v>
      </c>
      <c r="K6" s="128">
        <v>2.9830261281894512</v>
      </c>
      <c r="L6" s="128">
        <v>6.0710118172566263</v>
      </c>
      <c r="M6" s="128">
        <v>4.9321367133144793</v>
      </c>
      <c r="N6" s="128">
        <v>0.77956051597580878</v>
      </c>
      <c r="O6" s="128">
        <v>5.4927092352611426</v>
      </c>
    </row>
    <row r="7" spans="1:15" x14ac:dyDescent="0.3">
      <c r="A7" s="105" t="s">
        <v>3</v>
      </c>
      <c r="B7" s="128">
        <v>75.364435281693815</v>
      </c>
      <c r="C7" s="128">
        <v>0.7509906728586635</v>
      </c>
      <c r="D7" s="128">
        <v>8.1810823823293113</v>
      </c>
      <c r="E7" s="128">
        <v>3.6073696938701216</v>
      </c>
      <c r="F7" s="128">
        <v>2.3927033311719157</v>
      </c>
      <c r="G7" s="128">
        <v>0.8293355950813649</v>
      </c>
      <c r="H7" s="128">
        <v>1.0237204993540236</v>
      </c>
      <c r="I7" s="128">
        <v>0.45350184479275213</v>
      </c>
      <c r="J7" s="128">
        <v>1.8116501322849792</v>
      </c>
      <c r="K7" s="128">
        <v>3.2381120976894171</v>
      </c>
      <c r="L7" s="128">
        <v>3.3015828042351285</v>
      </c>
      <c r="M7" s="128">
        <v>1.434257854389964</v>
      </c>
      <c r="N7" s="128">
        <v>1.6171036727270116</v>
      </c>
      <c r="O7" s="128">
        <v>0.88735307919355266</v>
      </c>
    </row>
    <row r="8" spans="1:15" x14ac:dyDescent="0.3">
      <c r="A8" s="105" t="s">
        <v>4</v>
      </c>
      <c r="B8" s="128">
        <v>39.033887375615819</v>
      </c>
      <c r="C8" s="128">
        <v>1.3380682176037733</v>
      </c>
      <c r="D8" s="128">
        <v>6.9489951565845658</v>
      </c>
      <c r="E8" s="128">
        <v>28.921991996169272</v>
      </c>
      <c r="F8" s="128">
        <v>0.62270469476218826</v>
      </c>
      <c r="G8" s="128">
        <v>1.3421280303381613</v>
      </c>
      <c r="H8" s="128">
        <v>1.5068112038923995</v>
      </c>
      <c r="I8" s="128">
        <v>0.57040470489146133</v>
      </c>
      <c r="J8" s="128">
        <v>0.54049163787801247</v>
      </c>
      <c r="K8" s="128">
        <v>4.9675380711929193</v>
      </c>
      <c r="L8" s="128">
        <v>10.702128412570072</v>
      </c>
      <c r="M8" s="128">
        <v>8.9743006360193647</v>
      </c>
      <c r="N8" s="128">
        <v>2.3209324817061496</v>
      </c>
      <c r="O8" s="128">
        <v>2.8686910441760212</v>
      </c>
    </row>
    <row r="9" spans="1:15" x14ac:dyDescent="0.3">
      <c r="A9" s="105" t="s">
        <v>5</v>
      </c>
      <c r="B9" s="128">
        <v>57.285399696580242</v>
      </c>
      <c r="C9" s="128">
        <v>5.8764181092870835</v>
      </c>
      <c r="D9" s="128">
        <v>7.2714274613335945</v>
      </c>
      <c r="E9" s="128">
        <v>17.491138325038079</v>
      </c>
      <c r="F9" s="128">
        <v>2.7581542982585745</v>
      </c>
      <c r="G9" s="128">
        <v>0.91889265386731289</v>
      </c>
      <c r="H9" s="128">
        <v>1.0451919168589145</v>
      </c>
      <c r="I9" s="128">
        <v>1.1894978218335068</v>
      </c>
      <c r="J9" s="128">
        <v>9.4842738300009142</v>
      </c>
      <c r="K9" s="128">
        <v>2.8859460696449735</v>
      </c>
      <c r="L9" s="128">
        <v>13.328112871950898</v>
      </c>
      <c r="M9" s="128">
        <v>16.541443961476787</v>
      </c>
      <c r="N9" s="128">
        <v>1.5933115407503726</v>
      </c>
      <c r="O9" s="128">
        <v>3.7371369010696029</v>
      </c>
    </row>
    <row r="10" spans="1:15" x14ac:dyDescent="0.3">
      <c r="A10" s="105" t="s">
        <v>6</v>
      </c>
      <c r="B10" s="128">
        <v>87.586562319953529</v>
      </c>
      <c r="C10" s="128">
        <v>0.63403806251706551</v>
      </c>
      <c r="D10" s="128">
        <v>32.203845076370015</v>
      </c>
      <c r="E10" s="128">
        <v>29.722173714660098</v>
      </c>
      <c r="F10" s="128">
        <v>0</v>
      </c>
      <c r="G10" s="128">
        <v>0</v>
      </c>
      <c r="H10" s="128">
        <v>0.40435761780830692</v>
      </c>
      <c r="I10" s="128">
        <v>0.7542815068413834</v>
      </c>
      <c r="J10" s="128">
        <v>3.3126939262009119</v>
      </c>
      <c r="K10" s="128">
        <v>1.5024672763376938</v>
      </c>
      <c r="L10" s="128">
        <v>40.022065945502561</v>
      </c>
      <c r="M10" s="128">
        <v>43.226581387007137</v>
      </c>
      <c r="N10" s="128">
        <v>1.8862312071143101</v>
      </c>
      <c r="O10" s="128">
        <v>0</v>
      </c>
    </row>
    <row r="11" spans="1:15" x14ac:dyDescent="0.3">
      <c r="A11" s="105" t="s">
        <v>7</v>
      </c>
      <c r="B11" s="128">
        <v>69.760397791082099</v>
      </c>
      <c r="C11" s="128">
        <v>1.3057110198659005</v>
      </c>
      <c r="D11" s="128">
        <v>8.1339640163959714</v>
      </c>
      <c r="E11" s="128">
        <v>8.5051788429209942</v>
      </c>
      <c r="F11" s="128">
        <v>1.2564755191720658</v>
      </c>
      <c r="G11" s="128">
        <v>0</v>
      </c>
      <c r="H11" s="128">
        <v>0.55230488159116042</v>
      </c>
      <c r="I11" s="128">
        <v>0.72825077763743817</v>
      </c>
      <c r="J11" s="128">
        <v>0.54843782114986828</v>
      </c>
      <c r="K11" s="128">
        <v>1.3265583169082642</v>
      </c>
      <c r="L11" s="128">
        <v>6.4047686355732312</v>
      </c>
      <c r="M11" s="128">
        <v>2.0234428987396371</v>
      </c>
      <c r="N11" s="128">
        <v>0</v>
      </c>
      <c r="O11" s="128">
        <v>1.3528086389540148</v>
      </c>
    </row>
    <row r="12" spans="1:15" x14ac:dyDescent="0.3">
      <c r="A12" s="105" t="s">
        <v>8</v>
      </c>
      <c r="B12" s="128">
        <v>55.180320176966106</v>
      </c>
      <c r="C12" s="128">
        <v>8.3104019349042666</v>
      </c>
      <c r="D12" s="128">
        <v>11.785345953103942</v>
      </c>
      <c r="E12" s="128">
        <v>34.022706855105973</v>
      </c>
      <c r="F12" s="128">
        <v>6.2801534043408367</v>
      </c>
      <c r="G12" s="128">
        <v>11.161888669880625</v>
      </c>
      <c r="H12" s="128">
        <v>10.509367522027338</v>
      </c>
      <c r="I12" s="128">
        <v>5.3451515630721547</v>
      </c>
      <c r="J12" s="128">
        <v>9.5901182489736083</v>
      </c>
      <c r="K12" s="128">
        <v>1.675274304486668</v>
      </c>
      <c r="L12" s="128">
        <v>16.385302470573134</v>
      </c>
      <c r="M12" s="128">
        <v>17.717671552623639</v>
      </c>
      <c r="N12" s="128">
        <v>2.1272158894753654</v>
      </c>
      <c r="O12" s="128">
        <v>0</v>
      </c>
    </row>
    <row r="13" spans="1:15" x14ac:dyDescent="0.3">
      <c r="A13" s="114" t="s">
        <v>312</v>
      </c>
      <c r="B13" s="128">
        <v>59.232625146044313</v>
      </c>
      <c r="C13" s="128">
        <v>9.0190612413165745</v>
      </c>
      <c r="D13" s="128">
        <v>0.73096933639161354</v>
      </c>
      <c r="E13" s="128">
        <v>34.407521692342122</v>
      </c>
      <c r="F13" s="128">
        <v>0</v>
      </c>
      <c r="G13" s="128">
        <v>4.0486277012062883</v>
      </c>
      <c r="H13" s="128">
        <v>2.2778089812690867</v>
      </c>
      <c r="I13" s="128">
        <v>0</v>
      </c>
      <c r="J13" s="128">
        <v>0</v>
      </c>
      <c r="K13" s="128">
        <v>0</v>
      </c>
      <c r="L13" s="128">
        <v>5.1624958934414638</v>
      </c>
      <c r="M13" s="128">
        <v>10.071066686682515</v>
      </c>
      <c r="N13" s="128">
        <v>5.2718509371201216</v>
      </c>
      <c r="O13" s="128">
        <v>0</v>
      </c>
    </row>
    <row r="14" spans="1:15" x14ac:dyDescent="0.3">
      <c r="A14" s="114" t="s">
        <v>313</v>
      </c>
      <c r="B14" s="128">
        <v>65.278631875578128</v>
      </c>
      <c r="C14" s="128">
        <v>3.4631866118418944</v>
      </c>
      <c r="D14" s="128">
        <v>12.334583941587761</v>
      </c>
      <c r="E14" s="128">
        <v>11.504518232624001</v>
      </c>
      <c r="F14" s="128">
        <v>1.8524769090110165</v>
      </c>
      <c r="G14" s="128">
        <v>0.47498541392603988</v>
      </c>
      <c r="H14" s="128">
        <v>1.4789925066597571</v>
      </c>
      <c r="I14" s="128">
        <v>0.19180936885785677</v>
      </c>
      <c r="J14" s="128">
        <v>4.7766670050294859</v>
      </c>
      <c r="K14" s="128">
        <v>3.692919100982754</v>
      </c>
      <c r="L14" s="128">
        <v>8.6206435866571809</v>
      </c>
      <c r="M14" s="128">
        <v>2.3583963331292499</v>
      </c>
      <c r="N14" s="128">
        <v>0.51159342420926035</v>
      </c>
      <c r="O14" s="128">
        <v>1.1665251332704856</v>
      </c>
    </row>
    <row r="15" spans="1:15" x14ac:dyDescent="0.3">
      <c r="A15" s="105" t="s">
        <v>9</v>
      </c>
      <c r="B15" s="128">
        <v>46.547218368603907</v>
      </c>
      <c r="C15" s="128">
        <v>2.8529108263843765</v>
      </c>
      <c r="D15" s="128">
        <v>5.781213687579009</v>
      </c>
      <c r="E15" s="128">
        <v>5.3252473455102702</v>
      </c>
      <c r="F15" s="128">
        <v>2.1991784948569371</v>
      </c>
      <c r="G15" s="128">
        <v>1.4774770080568265</v>
      </c>
      <c r="H15" s="128">
        <v>1.7325651065765404</v>
      </c>
      <c r="I15" s="128">
        <v>2.0471508442122772</v>
      </c>
      <c r="J15" s="128">
        <v>1.6426587100767842</v>
      </c>
      <c r="K15" s="128">
        <v>9.8578488840064686</v>
      </c>
      <c r="L15" s="128">
        <v>6.848877831158477</v>
      </c>
      <c r="M15" s="128">
        <v>6.5831566318606702</v>
      </c>
      <c r="N15" s="128">
        <v>2.2924949266275889</v>
      </c>
      <c r="O15" s="128">
        <v>9.7762595223191209</v>
      </c>
    </row>
    <row r="16" spans="1:15" x14ac:dyDescent="0.3">
      <c r="A16" s="164" t="s">
        <v>10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6"/>
    </row>
    <row r="17" spans="1:15" x14ac:dyDescent="0.3">
      <c r="A17" s="105" t="s">
        <v>11</v>
      </c>
      <c r="B17" s="128">
        <v>57.161576873752139</v>
      </c>
      <c r="C17" s="128">
        <v>2.7177464882250755</v>
      </c>
      <c r="D17" s="128">
        <v>9.5872552439145089</v>
      </c>
      <c r="E17" s="128">
        <v>14.03286492548016</v>
      </c>
      <c r="F17" s="128">
        <v>1.9178265441213114</v>
      </c>
      <c r="G17" s="128">
        <v>1.1914107087067618</v>
      </c>
      <c r="H17" s="128">
        <v>1.2698671711738361</v>
      </c>
      <c r="I17" s="128">
        <v>1.2061804649529138</v>
      </c>
      <c r="J17" s="128">
        <v>3.6089982584497076</v>
      </c>
      <c r="K17" s="128">
        <v>5.9794688074295763</v>
      </c>
      <c r="L17" s="128">
        <v>10.738540682389388</v>
      </c>
      <c r="M17" s="128">
        <v>10.91932181408322</v>
      </c>
      <c r="N17" s="128">
        <v>2.418724892404791</v>
      </c>
      <c r="O17" s="128">
        <v>5.9529491145111937</v>
      </c>
    </row>
    <row r="18" spans="1:15" x14ac:dyDescent="0.3">
      <c r="A18" s="105" t="s">
        <v>78</v>
      </c>
      <c r="B18" s="128">
        <v>46.547218368603907</v>
      </c>
      <c r="C18" s="128">
        <v>2.8529108263843765</v>
      </c>
      <c r="D18" s="128">
        <v>5.781213687579009</v>
      </c>
      <c r="E18" s="128">
        <v>5.3252473455102702</v>
      </c>
      <c r="F18" s="128">
        <v>2.1991784948569371</v>
      </c>
      <c r="G18" s="128">
        <v>1.4774770080568265</v>
      </c>
      <c r="H18" s="128">
        <v>1.7325651065765404</v>
      </c>
      <c r="I18" s="128">
        <v>2.0471508442122772</v>
      </c>
      <c r="J18" s="128">
        <v>1.6426587100767842</v>
      </c>
      <c r="K18" s="128">
        <v>9.8578488840064686</v>
      </c>
      <c r="L18" s="128">
        <v>6.848877831158477</v>
      </c>
      <c r="M18" s="128">
        <v>6.5831566318606702</v>
      </c>
      <c r="N18" s="128">
        <v>2.2924949266275889</v>
      </c>
      <c r="O18" s="128">
        <v>9.7762595223191209</v>
      </c>
    </row>
    <row r="19" spans="1:15" x14ac:dyDescent="0.3">
      <c r="A19" s="105" t="s">
        <v>79</v>
      </c>
      <c r="B19" s="128">
        <v>62.508692394693185</v>
      </c>
      <c r="C19" s="128">
        <v>2.649655766576803</v>
      </c>
      <c r="D19" s="128">
        <v>11.504596161818913</v>
      </c>
      <c r="E19" s="128">
        <v>18.419435916999831</v>
      </c>
      <c r="F19" s="128">
        <v>1.7760919888115816</v>
      </c>
      <c r="G19" s="128">
        <v>1.0473012414666305</v>
      </c>
      <c r="H19" s="128">
        <v>1.0367773136286194</v>
      </c>
      <c r="I19" s="128">
        <v>0.78253114451514194</v>
      </c>
      <c r="J19" s="128">
        <v>4.5995663378531653</v>
      </c>
      <c r="K19" s="128">
        <v>4.0256864574635332</v>
      </c>
      <c r="L19" s="128">
        <v>12.698006870850598</v>
      </c>
      <c r="M19" s="128">
        <v>13.103719122312402</v>
      </c>
      <c r="N19" s="128">
        <v>2.4825937803941578</v>
      </c>
      <c r="O19" s="128">
        <v>4.0269087972327426</v>
      </c>
    </row>
    <row r="20" spans="1:15" x14ac:dyDescent="0.3">
      <c r="A20" s="105" t="s">
        <v>12</v>
      </c>
      <c r="B20" s="128">
        <v>61.939055293725843</v>
      </c>
      <c r="C20" s="128">
        <v>2.3563310765081202</v>
      </c>
      <c r="D20" s="128">
        <v>10.683365591848549</v>
      </c>
      <c r="E20" s="128">
        <v>18.638031916323385</v>
      </c>
      <c r="F20" s="128">
        <v>1.8589987738244229</v>
      </c>
      <c r="G20" s="128">
        <v>0.69697036647038213</v>
      </c>
      <c r="H20" s="128">
        <v>1.0709517946782205</v>
      </c>
      <c r="I20" s="128">
        <v>0.79991676022465652</v>
      </c>
      <c r="J20" s="128">
        <v>3.6809422501171842</v>
      </c>
      <c r="K20" s="128">
        <v>2.796597644806166</v>
      </c>
      <c r="L20" s="128">
        <v>12.738401038041072</v>
      </c>
      <c r="M20" s="128">
        <v>12.450672014084216</v>
      </c>
      <c r="N20" s="128">
        <v>1.3408226597355286</v>
      </c>
      <c r="O20" s="128">
        <v>2.3028506171481977</v>
      </c>
    </row>
    <row r="21" spans="1:15" x14ac:dyDescent="0.3">
      <c r="A21" s="164" t="s">
        <v>95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6"/>
    </row>
    <row r="22" spans="1:15" x14ac:dyDescent="0.3">
      <c r="A22" s="105" t="s">
        <v>40</v>
      </c>
      <c r="B22" s="128">
        <v>68.004506716016834</v>
      </c>
      <c r="C22" s="128">
        <v>4.6958033293322288</v>
      </c>
      <c r="D22" s="128">
        <v>0.37950707601289546</v>
      </c>
      <c r="E22" s="128">
        <v>25.680734148422051</v>
      </c>
      <c r="F22" s="128">
        <v>2.6370520388661567</v>
      </c>
      <c r="G22" s="128">
        <v>0.84170371295406843</v>
      </c>
      <c r="H22" s="128">
        <v>9.7814343391223302E-2</v>
      </c>
      <c r="I22" s="128">
        <v>0.73861668386072843</v>
      </c>
      <c r="J22" s="128">
        <v>1.8734011416709657</v>
      </c>
      <c r="K22" s="128">
        <v>0</v>
      </c>
      <c r="L22" s="128">
        <v>8.8021813806073705</v>
      </c>
      <c r="M22" s="128">
        <v>7.2119094326155011</v>
      </c>
      <c r="N22" s="128">
        <v>1.519200192367273E-2</v>
      </c>
      <c r="O22" s="128">
        <v>3.4549796543158866</v>
      </c>
    </row>
    <row r="23" spans="1:15" x14ac:dyDescent="0.3">
      <c r="A23" s="105" t="s">
        <v>24</v>
      </c>
      <c r="B23" s="128">
        <v>73.184908729258495</v>
      </c>
      <c r="C23" s="128">
        <v>1.3925319404801939</v>
      </c>
      <c r="D23" s="128">
        <v>0.46532890284225242</v>
      </c>
      <c r="E23" s="128">
        <v>17.78705065502945</v>
      </c>
      <c r="F23" s="128">
        <v>2.8905929866803435</v>
      </c>
      <c r="G23" s="128">
        <v>0.63581163220128856</v>
      </c>
      <c r="H23" s="128">
        <v>0.18389826576710303</v>
      </c>
      <c r="I23" s="128">
        <v>0.20282156697816067</v>
      </c>
      <c r="J23" s="128">
        <v>3.2749128471314384</v>
      </c>
      <c r="K23" s="128">
        <v>4.8145693285831775E-3</v>
      </c>
      <c r="L23" s="128">
        <v>9.9489918388688299</v>
      </c>
      <c r="M23" s="128">
        <v>13.117749504309403</v>
      </c>
      <c r="N23" s="128">
        <v>6.1228224831523494E-2</v>
      </c>
      <c r="O23" s="128">
        <v>2.4476428026554622</v>
      </c>
    </row>
    <row r="24" spans="1:15" x14ac:dyDescent="0.3">
      <c r="A24" s="105" t="s">
        <v>25</v>
      </c>
      <c r="B24" s="128">
        <v>63.880677902276084</v>
      </c>
      <c r="C24" s="128">
        <v>0.94100040768220117</v>
      </c>
      <c r="D24" s="128">
        <v>1.6932780812404367</v>
      </c>
      <c r="E24" s="128">
        <v>12.131895314840531</v>
      </c>
      <c r="F24" s="128">
        <v>2.6850290768525675</v>
      </c>
      <c r="G24" s="128">
        <v>0.84465552672092115</v>
      </c>
      <c r="H24" s="128">
        <v>0.58155535672583936</v>
      </c>
      <c r="I24" s="128">
        <v>1.2435564456026191</v>
      </c>
      <c r="J24" s="128">
        <v>5.4001320702195663</v>
      </c>
      <c r="K24" s="128">
        <v>0.20954138162957084</v>
      </c>
      <c r="L24" s="128">
        <v>13.808191119037575</v>
      </c>
      <c r="M24" s="128">
        <v>13.40785721747671</v>
      </c>
      <c r="N24" s="128">
        <v>0</v>
      </c>
      <c r="O24" s="128">
        <v>4.2723919038764748</v>
      </c>
    </row>
    <row r="25" spans="1:15" x14ac:dyDescent="0.3">
      <c r="A25" s="105" t="s">
        <v>26</v>
      </c>
      <c r="B25" s="128">
        <v>57.39299318233352</v>
      </c>
      <c r="C25" s="128">
        <v>2.0129226044102024</v>
      </c>
      <c r="D25" s="128">
        <v>15.928349894257554</v>
      </c>
      <c r="E25" s="128">
        <v>14.132807988662242</v>
      </c>
      <c r="F25" s="128">
        <v>0.8247609485567966</v>
      </c>
      <c r="G25" s="128">
        <v>0.61118601684566598</v>
      </c>
      <c r="H25" s="128">
        <v>0.96971640310596852</v>
      </c>
      <c r="I25" s="128">
        <v>1.4351919700251214</v>
      </c>
      <c r="J25" s="128">
        <v>4.9152932884407319</v>
      </c>
      <c r="K25" s="128">
        <v>3.6822559627357041</v>
      </c>
      <c r="L25" s="128">
        <v>17.537943895173591</v>
      </c>
      <c r="M25" s="128">
        <v>16.390680229925074</v>
      </c>
      <c r="N25" s="128">
        <v>2.4101091404085238</v>
      </c>
      <c r="O25" s="128">
        <v>3.3572146841095862</v>
      </c>
    </row>
    <row r="26" spans="1:15" x14ac:dyDescent="0.3">
      <c r="A26" s="105" t="s">
        <v>41</v>
      </c>
      <c r="B26" s="128">
        <v>26.784292640100681</v>
      </c>
      <c r="C26" s="128">
        <v>1.6553752999985054</v>
      </c>
      <c r="D26" s="128">
        <v>40.190063745730683</v>
      </c>
      <c r="E26" s="128">
        <v>10.847476715809108</v>
      </c>
      <c r="F26" s="128">
        <v>1.3515383089989568</v>
      </c>
      <c r="G26" s="128">
        <v>2.0884302664317564</v>
      </c>
      <c r="H26" s="128">
        <v>6.5585367052567181</v>
      </c>
      <c r="I26" s="128">
        <v>0.56520621985994779</v>
      </c>
      <c r="J26" s="128">
        <v>2.9378313810413212</v>
      </c>
      <c r="K26" s="128">
        <v>23.007885309630254</v>
      </c>
      <c r="L26" s="128">
        <v>3.4976126926163498</v>
      </c>
      <c r="M26" s="128">
        <v>4.5133939699859491</v>
      </c>
      <c r="N26" s="128">
        <v>7.2364290624324701</v>
      </c>
      <c r="O26" s="128">
        <v>4.2273909346220409</v>
      </c>
    </row>
    <row r="27" spans="1:15" x14ac:dyDescent="0.3">
      <c r="A27" s="105" t="s">
        <v>14</v>
      </c>
      <c r="B27" s="128">
        <v>60.55441299514267</v>
      </c>
      <c r="C27" s="128">
        <v>2.4610790256211255</v>
      </c>
      <c r="D27" s="128">
        <v>10.365683204144069</v>
      </c>
      <c r="E27" s="128">
        <v>17.303330124494497</v>
      </c>
      <c r="F27" s="128">
        <v>1.8760486507520078</v>
      </c>
      <c r="G27" s="128">
        <v>0.84027253380719247</v>
      </c>
      <c r="H27" s="128">
        <v>1.128602844023266</v>
      </c>
      <c r="I27" s="128">
        <v>0.91766295612469173</v>
      </c>
      <c r="J27" s="128">
        <v>3.6600909379323343</v>
      </c>
      <c r="K27" s="128">
        <v>3.7190796856014683</v>
      </c>
      <c r="L27" s="128">
        <v>12.158787485394052</v>
      </c>
      <c r="M27" s="128">
        <v>12.006845360257749</v>
      </c>
      <c r="N27" s="128">
        <v>1.6534167980583128</v>
      </c>
      <c r="O27" s="128">
        <v>3.3607477606115599</v>
      </c>
    </row>
    <row r="28" spans="1:15" x14ac:dyDescent="0.3">
      <c r="A28" s="112"/>
    </row>
    <row r="29" spans="1:15" x14ac:dyDescent="0.3">
      <c r="A29" s="112"/>
      <c r="B29" s="32" t="s">
        <v>309</v>
      </c>
    </row>
    <row r="30" spans="1:15" x14ac:dyDescent="0.3">
      <c r="A30" s="112"/>
    </row>
    <row r="31" spans="1:15" x14ac:dyDescent="0.3">
      <c r="A31" s="112"/>
    </row>
    <row r="32" spans="1:15" x14ac:dyDescent="0.3">
      <c r="A32" s="112"/>
    </row>
    <row r="33" spans="1:3" x14ac:dyDescent="0.3">
      <c r="A33" s="112"/>
    </row>
    <row r="35" spans="1:3" x14ac:dyDescent="0.3">
      <c r="C35" s="32"/>
    </row>
  </sheetData>
  <mergeCells count="4">
    <mergeCell ref="A16:O16"/>
    <mergeCell ref="A21:O21"/>
    <mergeCell ref="A1:G1"/>
    <mergeCell ref="A4:O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73680-8B41-490B-893B-4361ECC8DAFF}">
  <dimension ref="A1:F29"/>
  <sheetViews>
    <sheetView workbookViewId="0">
      <selection activeCell="A4" sqref="A1:XFD1048576"/>
    </sheetView>
  </sheetViews>
  <sheetFormatPr baseColWidth="10" defaultRowHeight="15.6" x14ac:dyDescent="0.3"/>
  <cols>
    <col min="1" max="1" width="46.6640625" style="54" customWidth="1"/>
    <col min="2" max="2" width="22.88671875" style="54" customWidth="1"/>
    <col min="3" max="3" width="18.6640625" style="54" customWidth="1"/>
    <col min="4" max="4" width="23.44140625" style="54" customWidth="1"/>
    <col min="5" max="5" width="17.88671875" style="54" customWidth="1"/>
    <col min="6" max="16384" width="11.5546875" style="54"/>
  </cols>
  <sheetData>
    <row r="1" spans="1:6" s="131" customFormat="1" x14ac:dyDescent="0.3">
      <c r="A1" s="36" t="s">
        <v>96</v>
      </c>
      <c r="B1" s="36"/>
      <c r="C1" s="36"/>
      <c r="D1" s="36"/>
      <c r="E1" s="36"/>
      <c r="F1" s="36"/>
    </row>
    <row r="2" spans="1:6" x14ac:dyDescent="0.3">
      <c r="A2" s="113"/>
      <c r="B2" s="113"/>
      <c r="C2" s="113"/>
      <c r="D2" s="113"/>
      <c r="E2" s="113"/>
      <c r="F2" s="113"/>
    </row>
    <row r="3" spans="1:6" x14ac:dyDescent="0.3">
      <c r="A3" s="126" t="s">
        <v>232</v>
      </c>
      <c r="B3" s="126" t="s">
        <v>97</v>
      </c>
      <c r="C3" s="126" t="s">
        <v>98</v>
      </c>
      <c r="D3" s="126" t="s">
        <v>99</v>
      </c>
      <c r="E3" s="113"/>
      <c r="F3" s="113"/>
    </row>
    <row r="4" spans="1:6" x14ac:dyDescent="0.3">
      <c r="A4" s="164" t="s">
        <v>0</v>
      </c>
      <c r="B4" s="165"/>
      <c r="C4" s="165"/>
      <c r="D4" s="166"/>
      <c r="E4" s="113"/>
      <c r="F4" s="113"/>
    </row>
    <row r="5" spans="1:6" x14ac:dyDescent="0.3">
      <c r="A5" s="105" t="s">
        <v>1</v>
      </c>
      <c r="B5" s="106">
        <v>99.350039643253268</v>
      </c>
      <c r="C5" s="106">
        <v>0.14577296140161053</v>
      </c>
      <c r="D5" s="106">
        <v>0.50418739534488055</v>
      </c>
      <c r="E5" s="113"/>
      <c r="F5" s="113"/>
    </row>
    <row r="6" spans="1:6" x14ac:dyDescent="0.3">
      <c r="A6" s="105" t="s">
        <v>2</v>
      </c>
      <c r="B6" s="106">
        <v>93.357477447641244</v>
      </c>
      <c r="C6" s="106">
        <v>6.6425225523592895</v>
      </c>
      <c r="D6" s="106">
        <v>0</v>
      </c>
      <c r="E6" s="113"/>
      <c r="F6" s="113"/>
    </row>
    <row r="7" spans="1:6" x14ac:dyDescent="0.3">
      <c r="A7" s="105" t="s">
        <v>3</v>
      </c>
      <c r="B7" s="106">
        <v>98.573780169426669</v>
      </c>
      <c r="C7" s="106">
        <v>0.73273461805562934</v>
      </c>
      <c r="D7" s="106">
        <v>0.6934852125175639</v>
      </c>
      <c r="E7" s="113"/>
      <c r="F7" s="113"/>
    </row>
    <row r="8" spans="1:6" x14ac:dyDescent="0.3">
      <c r="A8" s="105" t="s">
        <v>4</v>
      </c>
      <c r="B8" s="106">
        <v>77.065914937310254</v>
      </c>
      <c r="C8" s="106">
        <v>22.333797609741563</v>
      </c>
      <c r="D8" s="106">
        <v>0.60028745294805397</v>
      </c>
      <c r="E8" s="113"/>
      <c r="F8" s="113"/>
    </row>
    <row r="9" spans="1:6" x14ac:dyDescent="0.3">
      <c r="A9" s="105" t="s">
        <v>5</v>
      </c>
      <c r="B9" s="106">
        <v>73.249925429279003</v>
      </c>
      <c r="C9" s="106">
        <v>17.696660496217198</v>
      </c>
      <c r="D9" s="106">
        <v>9.0534140745038432</v>
      </c>
      <c r="E9" s="113"/>
      <c r="F9" s="113"/>
    </row>
    <row r="10" spans="1:6" x14ac:dyDescent="0.3">
      <c r="A10" s="105" t="s">
        <v>6</v>
      </c>
      <c r="B10" s="106">
        <v>98.148815246273244</v>
      </c>
      <c r="C10" s="106">
        <v>1.8511847537265389</v>
      </c>
      <c r="D10" s="106">
        <v>0</v>
      </c>
      <c r="E10" s="113"/>
      <c r="F10" s="113"/>
    </row>
    <row r="11" spans="1:6" x14ac:dyDescent="0.3">
      <c r="A11" s="105" t="s">
        <v>7</v>
      </c>
      <c r="B11" s="106">
        <v>91.250607165365366</v>
      </c>
      <c r="C11" s="106">
        <v>7.2113844597304109</v>
      </c>
      <c r="D11" s="106">
        <v>1.538008374904059</v>
      </c>
      <c r="E11" s="113"/>
      <c r="F11" s="113"/>
    </row>
    <row r="12" spans="1:6" x14ac:dyDescent="0.3">
      <c r="A12" s="105" t="s">
        <v>8</v>
      </c>
      <c r="B12" s="106">
        <v>99.999999999999972</v>
      </c>
      <c r="C12" s="106">
        <v>0</v>
      </c>
      <c r="D12" s="106">
        <v>0</v>
      </c>
      <c r="E12" s="113"/>
      <c r="F12" s="113"/>
    </row>
    <row r="13" spans="1:6" x14ac:dyDescent="0.3">
      <c r="A13" s="114" t="s">
        <v>312</v>
      </c>
      <c r="B13" s="106">
        <v>83.209709164292008</v>
      </c>
      <c r="C13" s="106">
        <v>16.790290835708046</v>
      </c>
      <c r="D13" s="106">
        <v>0</v>
      </c>
      <c r="E13" s="113"/>
      <c r="F13" s="113"/>
    </row>
    <row r="14" spans="1:6" x14ac:dyDescent="0.3">
      <c r="A14" s="114" t="s">
        <v>313</v>
      </c>
      <c r="B14" s="106">
        <v>87.344740735380455</v>
      </c>
      <c r="C14" s="106">
        <v>10.602984012330531</v>
      </c>
      <c r="D14" s="106">
        <v>2.0522752522889589</v>
      </c>
      <c r="E14" s="113"/>
      <c r="F14" s="113"/>
    </row>
    <row r="15" spans="1:6" x14ac:dyDescent="0.3">
      <c r="A15" s="105" t="s">
        <v>9</v>
      </c>
      <c r="B15" s="106">
        <v>90.577918651939086</v>
      </c>
      <c r="C15" s="106">
        <v>5.7876586411876394</v>
      </c>
      <c r="D15" s="106">
        <v>3.6344227068734476</v>
      </c>
      <c r="E15" s="113"/>
      <c r="F15" s="113"/>
    </row>
    <row r="16" spans="1:6" x14ac:dyDescent="0.3">
      <c r="A16" s="164" t="s">
        <v>10</v>
      </c>
      <c r="B16" s="165"/>
      <c r="C16" s="165"/>
      <c r="D16" s="166"/>
      <c r="E16" s="113"/>
      <c r="F16" s="113"/>
    </row>
    <row r="17" spans="1:6" x14ac:dyDescent="0.3">
      <c r="A17" s="105" t="s">
        <v>11</v>
      </c>
      <c r="B17" s="106">
        <v>90.304203011543223</v>
      </c>
      <c r="C17" s="106">
        <v>4.4350192712213392</v>
      </c>
      <c r="D17" s="106">
        <v>5.2607777172347356</v>
      </c>
      <c r="E17" s="113"/>
      <c r="F17" s="113"/>
    </row>
    <row r="18" spans="1:6" x14ac:dyDescent="0.3">
      <c r="A18" s="105" t="s">
        <v>78</v>
      </c>
      <c r="B18" s="106">
        <v>90.577918651939086</v>
      </c>
      <c r="C18" s="106">
        <v>5.7876586411876394</v>
      </c>
      <c r="D18" s="106">
        <v>3.6344227068734476</v>
      </c>
      <c r="E18" s="113"/>
      <c r="F18" s="113"/>
    </row>
    <row r="19" spans="1:6" x14ac:dyDescent="0.3">
      <c r="A19" s="105" t="s">
        <v>79</v>
      </c>
      <c r="B19" s="106">
        <v>90.166631302461639</v>
      </c>
      <c r="C19" s="106">
        <v>3.755171712534501</v>
      </c>
      <c r="D19" s="106">
        <v>6.0781969850028972</v>
      </c>
      <c r="E19" s="113"/>
      <c r="F19" s="113"/>
    </row>
    <row r="20" spans="1:6" x14ac:dyDescent="0.3">
      <c r="A20" s="105" t="s">
        <v>12</v>
      </c>
      <c r="B20" s="106">
        <v>87.264883018792673</v>
      </c>
      <c r="C20" s="106">
        <v>10.710194713144062</v>
      </c>
      <c r="D20" s="106">
        <v>2.0249222680625185</v>
      </c>
      <c r="E20" s="113"/>
      <c r="F20" s="113"/>
    </row>
    <row r="21" spans="1:6" x14ac:dyDescent="0.3">
      <c r="A21" s="164" t="s">
        <v>80</v>
      </c>
      <c r="B21" s="165"/>
      <c r="C21" s="165"/>
      <c r="D21" s="166"/>
      <c r="E21" s="113"/>
      <c r="F21" s="113"/>
    </row>
    <row r="22" spans="1:6" x14ac:dyDescent="0.3">
      <c r="A22" s="105" t="s">
        <v>29</v>
      </c>
      <c r="B22" s="106">
        <v>87.516386880381305</v>
      </c>
      <c r="C22" s="106">
        <v>10.388478687548279</v>
      </c>
      <c r="D22" s="106">
        <v>2.0951344320700152</v>
      </c>
      <c r="E22" s="113"/>
      <c r="F22" s="113"/>
    </row>
    <row r="23" spans="1:6" x14ac:dyDescent="0.3">
      <c r="A23" s="105" t="s">
        <v>81</v>
      </c>
      <c r="B23" s="106">
        <v>88.70289124760059</v>
      </c>
      <c r="C23" s="106">
        <v>7.4000837905510934</v>
      </c>
      <c r="D23" s="106">
        <v>3.8970249618484472</v>
      </c>
      <c r="E23" s="113"/>
      <c r="F23" s="113"/>
    </row>
    <row r="24" spans="1:6" x14ac:dyDescent="0.3">
      <c r="A24" s="105" t="s">
        <v>30</v>
      </c>
      <c r="B24" s="106">
        <v>88.912886846107838</v>
      </c>
      <c r="C24" s="106">
        <v>5.4260404387051384</v>
      </c>
      <c r="D24" s="106">
        <v>5.6610727151871227</v>
      </c>
      <c r="E24" s="113"/>
      <c r="F24" s="113"/>
    </row>
    <row r="25" spans="1:6" x14ac:dyDescent="0.3">
      <c r="A25" s="105" t="s">
        <v>31</v>
      </c>
      <c r="B25" s="106">
        <v>92.111450300395603</v>
      </c>
      <c r="C25" s="106">
        <v>2.1341390382831738</v>
      </c>
      <c r="D25" s="106">
        <v>5.7544106613212191</v>
      </c>
      <c r="E25" s="113"/>
      <c r="F25" s="113"/>
    </row>
    <row r="26" spans="1:6" x14ac:dyDescent="0.3">
      <c r="A26" s="105" t="s">
        <v>32</v>
      </c>
      <c r="B26" s="106">
        <v>90.057187896963768</v>
      </c>
      <c r="C26" s="106">
        <v>2.5922857421025141</v>
      </c>
      <c r="D26" s="106">
        <v>7.350526360933765</v>
      </c>
      <c r="E26" s="113"/>
      <c r="F26" s="113"/>
    </row>
    <row r="27" spans="1:6" x14ac:dyDescent="0.3">
      <c r="A27" s="129" t="s">
        <v>14</v>
      </c>
      <c r="B27" s="130">
        <v>88.182084313501875</v>
      </c>
      <c r="C27" s="130">
        <v>8.8164819571389135</v>
      </c>
      <c r="D27" s="130">
        <v>3.0014337293594573</v>
      </c>
    </row>
    <row r="28" spans="1:6" x14ac:dyDescent="0.3">
      <c r="B28" s="32"/>
    </row>
    <row r="29" spans="1:6" x14ac:dyDescent="0.3">
      <c r="B29" s="32" t="s">
        <v>309</v>
      </c>
    </row>
  </sheetData>
  <mergeCells count="3">
    <mergeCell ref="A4:D4"/>
    <mergeCell ref="A16:D16"/>
    <mergeCell ref="A21:D2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7E095-5540-4E05-B674-5AC3E94D6D13}">
  <dimension ref="A1:L30"/>
  <sheetViews>
    <sheetView workbookViewId="0">
      <selection activeCell="A14" sqref="A14:A15"/>
    </sheetView>
  </sheetViews>
  <sheetFormatPr baseColWidth="10" defaultRowHeight="15.6" x14ac:dyDescent="0.3"/>
  <cols>
    <col min="1" max="1" width="24" style="54" customWidth="1"/>
    <col min="2" max="12" width="18.33203125" style="54" customWidth="1"/>
    <col min="13" max="16384" width="11.5546875" style="54"/>
  </cols>
  <sheetData>
    <row r="1" spans="1:12" ht="38.25" customHeight="1" x14ac:dyDescent="0.3">
      <c r="A1" s="163" t="s">
        <v>102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6.2" thickBot="1" x14ac:dyDescent="0.35"/>
    <row r="3" spans="1:12" ht="14.4" customHeight="1" x14ac:dyDescent="0.3">
      <c r="A3" s="176" t="s">
        <v>232</v>
      </c>
      <c r="B3" s="171" t="s">
        <v>103</v>
      </c>
      <c r="C3" s="171" t="s">
        <v>104</v>
      </c>
      <c r="D3" s="171" t="s">
        <v>105</v>
      </c>
      <c r="E3" s="171" t="s">
        <v>106</v>
      </c>
      <c r="F3" s="171" t="s">
        <v>107</v>
      </c>
      <c r="G3" s="171" t="s">
        <v>108</v>
      </c>
      <c r="H3" s="171" t="s">
        <v>109</v>
      </c>
      <c r="I3" s="171" t="s">
        <v>110</v>
      </c>
      <c r="J3" s="171" t="s">
        <v>111</v>
      </c>
      <c r="K3" s="171" t="s">
        <v>112</v>
      </c>
      <c r="L3" s="171" t="s">
        <v>113</v>
      </c>
    </row>
    <row r="4" spans="1:12" ht="16.2" thickBot="1" x14ac:dyDescent="0.35">
      <c r="A4" s="177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</row>
    <row r="5" spans="1:12" ht="17.25" customHeight="1" thickBot="1" x14ac:dyDescent="0.35">
      <c r="A5" s="173" t="s">
        <v>0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5"/>
    </row>
    <row r="6" spans="1:12" ht="16.2" thickBot="1" x14ac:dyDescent="0.35">
      <c r="A6" s="31" t="s">
        <v>1</v>
      </c>
      <c r="B6" s="49">
        <v>5.9735616397312477</v>
      </c>
      <c r="C6" s="49">
        <v>84.595132452552363</v>
      </c>
      <c r="D6" s="49">
        <v>3.7306557792007276</v>
      </c>
      <c r="E6" s="49">
        <v>8.4913637101025091E-2</v>
      </c>
      <c r="F6" s="49">
        <v>3.8029722694310744</v>
      </c>
      <c r="G6" s="49">
        <v>1.0917443514323286</v>
      </c>
      <c r="H6" s="49">
        <v>0.14577296140161053</v>
      </c>
      <c r="I6" s="49">
        <v>0.50418739534488055</v>
      </c>
      <c r="J6" s="49">
        <v>0</v>
      </c>
      <c r="K6" s="49">
        <v>0</v>
      </c>
      <c r="L6" s="49">
        <v>7.1059513804504357E-2</v>
      </c>
    </row>
    <row r="7" spans="1:12" ht="16.2" thickBot="1" x14ac:dyDescent="0.35">
      <c r="A7" s="31" t="s">
        <v>2</v>
      </c>
      <c r="B7" s="49">
        <v>7.1500795628245237</v>
      </c>
      <c r="C7" s="49">
        <v>64.172219560101865</v>
      </c>
      <c r="D7" s="49">
        <v>4.9956353586232964</v>
      </c>
      <c r="E7" s="49">
        <v>1.6511401486698445</v>
      </c>
      <c r="F7" s="49">
        <v>1.6951199687759777</v>
      </c>
      <c r="G7" s="49">
        <v>9.0558411280112328</v>
      </c>
      <c r="H7" s="49">
        <v>6.6425225523592895</v>
      </c>
      <c r="I7" s="49">
        <v>0</v>
      </c>
      <c r="J7" s="49">
        <v>0.12651707784948524</v>
      </c>
      <c r="K7" s="49">
        <v>0.83007430585211683</v>
      </c>
      <c r="L7" s="49">
        <v>3.6808503369328984</v>
      </c>
    </row>
    <row r="8" spans="1:12" ht="16.2" thickBot="1" x14ac:dyDescent="0.35">
      <c r="A8" s="31" t="s">
        <v>3</v>
      </c>
      <c r="B8" s="49">
        <v>4.9180313620823046</v>
      </c>
      <c r="C8" s="49">
        <v>67.24867561054549</v>
      </c>
      <c r="D8" s="49">
        <v>6.7043375135527423</v>
      </c>
      <c r="E8" s="49">
        <v>2.5768765379344281E-2</v>
      </c>
      <c r="F8" s="49">
        <v>11.443153690961402</v>
      </c>
      <c r="G8" s="49">
        <v>4.3742824498701243</v>
      </c>
      <c r="H8" s="49">
        <v>0.73273461805562934</v>
      </c>
      <c r="I8" s="49">
        <v>0.6934852125175639</v>
      </c>
      <c r="J8" s="49">
        <v>0</v>
      </c>
      <c r="K8" s="49">
        <v>0.94028968221516551</v>
      </c>
      <c r="L8" s="49">
        <v>2.9192410948201117</v>
      </c>
    </row>
    <row r="9" spans="1:12" ht="16.2" thickBot="1" x14ac:dyDescent="0.35">
      <c r="A9" s="31" t="s">
        <v>4</v>
      </c>
      <c r="B9" s="49">
        <v>6.1203708340309051</v>
      </c>
      <c r="C9" s="49">
        <v>57.423810265765276</v>
      </c>
      <c r="D9" s="49">
        <v>9.6026930718824364</v>
      </c>
      <c r="E9" s="49">
        <v>0.46323121226172642</v>
      </c>
      <c r="F9" s="49">
        <v>1.5487869154217551</v>
      </c>
      <c r="G9" s="49">
        <v>0.90117765291487362</v>
      </c>
      <c r="H9" s="49">
        <v>22.333797609741563</v>
      </c>
      <c r="I9" s="49">
        <v>0.60028745294805397</v>
      </c>
      <c r="J9" s="49">
        <v>0.14592739996285883</v>
      </c>
      <c r="K9" s="49">
        <v>0</v>
      </c>
      <c r="L9" s="49">
        <v>0.85991758507041305</v>
      </c>
    </row>
    <row r="10" spans="1:12" ht="16.2" thickBot="1" x14ac:dyDescent="0.35">
      <c r="A10" s="31" t="s">
        <v>5</v>
      </c>
      <c r="B10" s="49">
        <v>5.0115591406414364</v>
      </c>
      <c r="C10" s="49">
        <v>52.191830170383291</v>
      </c>
      <c r="D10" s="49">
        <v>5.9128187841832407</v>
      </c>
      <c r="E10" s="49">
        <v>0</v>
      </c>
      <c r="F10" s="49">
        <v>2.4110035403552317</v>
      </c>
      <c r="G10" s="49">
        <v>3.7764383206276295</v>
      </c>
      <c r="H10" s="49">
        <v>17.696660496217198</v>
      </c>
      <c r="I10" s="49">
        <v>9.0534140745038432</v>
      </c>
      <c r="J10" s="49">
        <v>0.23250260163559291</v>
      </c>
      <c r="K10" s="49">
        <v>0.63244657258799553</v>
      </c>
      <c r="L10" s="49">
        <v>3.0813262988645991</v>
      </c>
    </row>
    <row r="11" spans="1:12" ht="16.2" thickBot="1" x14ac:dyDescent="0.35">
      <c r="A11" s="31" t="s">
        <v>6</v>
      </c>
      <c r="B11" s="49">
        <v>10.447219062388207</v>
      </c>
      <c r="C11" s="49">
        <v>81.579398424297253</v>
      </c>
      <c r="D11" s="49">
        <v>2.0309402872526436</v>
      </c>
      <c r="E11" s="49">
        <v>0.14885771950594309</v>
      </c>
      <c r="F11" s="49">
        <v>1.0781710427904299</v>
      </c>
      <c r="G11" s="49">
        <v>0</v>
      </c>
      <c r="H11" s="49">
        <v>1.8511847537265389</v>
      </c>
      <c r="I11" s="49">
        <v>0</v>
      </c>
      <c r="J11" s="49">
        <v>0</v>
      </c>
      <c r="K11" s="49">
        <v>2.8642287100387542</v>
      </c>
      <c r="L11" s="49">
        <v>0</v>
      </c>
    </row>
    <row r="12" spans="1:12" ht="16.2" thickBot="1" x14ac:dyDescent="0.35">
      <c r="A12" s="31" t="s">
        <v>7</v>
      </c>
      <c r="B12" s="49">
        <v>16.763496081445492</v>
      </c>
      <c r="C12" s="49">
        <v>71.302115653282826</v>
      </c>
      <c r="D12" s="49">
        <v>3.1849954306370414</v>
      </c>
      <c r="E12" s="49">
        <v>0</v>
      </c>
      <c r="F12" s="49">
        <v>0</v>
      </c>
      <c r="G12" s="49">
        <v>0</v>
      </c>
      <c r="H12" s="49">
        <v>7.2113844597304109</v>
      </c>
      <c r="I12" s="49">
        <v>1.538008374904059</v>
      </c>
      <c r="J12" s="49">
        <v>0</v>
      </c>
      <c r="K12" s="49">
        <v>0</v>
      </c>
      <c r="L12" s="49">
        <v>0</v>
      </c>
    </row>
    <row r="13" spans="1:12" ht="16.2" thickBot="1" x14ac:dyDescent="0.35">
      <c r="A13" s="31" t="s">
        <v>8</v>
      </c>
      <c r="B13" s="49">
        <v>0.34433108148962976</v>
      </c>
      <c r="C13" s="49">
        <v>33.363470642926686</v>
      </c>
      <c r="D13" s="49">
        <v>63.77375507871357</v>
      </c>
      <c r="E13" s="49">
        <v>1.0216724454399073</v>
      </c>
      <c r="F13" s="49">
        <v>0</v>
      </c>
      <c r="G13" s="49">
        <v>1.4967707514301907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</row>
    <row r="14" spans="1:12" ht="16.2" thickBot="1" x14ac:dyDescent="0.35">
      <c r="A14" s="114" t="s">
        <v>312</v>
      </c>
      <c r="B14" s="49">
        <v>39.247817901240808</v>
      </c>
      <c r="C14" s="49">
        <v>43.9618912630512</v>
      </c>
      <c r="D14" s="49">
        <v>0</v>
      </c>
      <c r="E14" s="49">
        <v>0</v>
      </c>
      <c r="F14" s="49">
        <v>0</v>
      </c>
      <c r="G14" s="49">
        <v>0</v>
      </c>
      <c r="H14" s="49">
        <v>16.790290835708046</v>
      </c>
      <c r="I14" s="49">
        <v>0</v>
      </c>
      <c r="J14" s="49">
        <v>0</v>
      </c>
      <c r="K14" s="49">
        <v>0</v>
      </c>
      <c r="L14" s="49">
        <v>0</v>
      </c>
    </row>
    <row r="15" spans="1:12" ht="16.2" thickBot="1" x14ac:dyDescent="0.35">
      <c r="A15" s="114" t="s">
        <v>313</v>
      </c>
      <c r="B15" s="49">
        <v>0.4849038663049498</v>
      </c>
      <c r="C15" s="49">
        <v>60.575393358894978</v>
      </c>
      <c r="D15" s="49">
        <v>20.245449036901249</v>
      </c>
      <c r="E15" s="49">
        <v>0</v>
      </c>
      <c r="F15" s="49">
        <v>0</v>
      </c>
      <c r="G15" s="49">
        <v>0</v>
      </c>
      <c r="H15" s="49">
        <v>10.602984012330531</v>
      </c>
      <c r="I15" s="49">
        <v>2.0522752522889589</v>
      </c>
      <c r="J15" s="49">
        <v>0</v>
      </c>
      <c r="K15" s="49">
        <v>0</v>
      </c>
      <c r="L15" s="49">
        <v>6.0389944732792937</v>
      </c>
    </row>
    <row r="16" spans="1:12" ht="16.2" thickBot="1" x14ac:dyDescent="0.35">
      <c r="A16" s="31" t="s">
        <v>9</v>
      </c>
      <c r="B16" s="49">
        <v>16.494418858031743</v>
      </c>
      <c r="C16" s="49">
        <v>34.446336904604244</v>
      </c>
      <c r="D16" s="49">
        <v>13.228709738267247</v>
      </c>
      <c r="E16" s="49">
        <v>1.2271654893867774</v>
      </c>
      <c r="F16" s="49">
        <v>6.9462024274065488</v>
      </c>
      <c r="G16" s="49">
        <v>17.73179359714096</v>
      </c>
      <c r="H16" s="49">
        <v>5.7876586411876394</v>
      </c>
      <c r="I16" s="49">
        <v>3.6344227068734476</v>
      </c>
      <c r="J16" s="49">
        <v>0.50329163710156277</v>
      </c>
      <c r="K16" s="49">
        <v>0</v>
      </c>
      <c r="L16" s="49">
        <v>0</v>
      </c>
    </row>
    <row r="17" spans="1:12" ht="16.2" thickBot="1" x14ac:dyDescent="0.35">
      <c r="A17" s="168" t="s">
        <v>10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70"/>
    </row>
    <row r="18" spans="1:12" ht="16.2" thickBot="1" x14ac:dyDescent="0.35">
      <c r="A18" s="31" t="s">
        <v>11</v>
      </c>
      <c r="B18" s="49">
        <v>16.367335657738526</v>
      </c>
      <c r="C18" s="49">
        <v>43.093893483122571</v>
      </c>
      <c r="D18" s="49">
        <v>13.20819224281348</v>
      </c>
      <c r="E18" s="49">
        <v>0.5080405968307169</v>
      </c>
      <c r="F18" s="49">
        <v>4.2528978730837643</v>
      </c>
      <c r="G18" s="49">
        <v>9.4528131816825134</v>
      </c>
      <c r="H18" s="49">
        <v>4.4350192712213392</v>
      </c>
      <c r="I18" s="49">
        <v>5.2607777172347356</v>
      </c>
      <c r="J18" s="49">
        <v>0.36898809132326282</v>
      </c>
      <c r="K18" s="49">
        <v>0.59162394135526586</v>
      </c>
      <c r="L18" s="49">
        <v>2.4604179435931308</v>
      </c>
    </row>
    <row r="19" spans="1:12" ht="16.2" thickBot="1" x14ac:dyDescent="0.35">
      <c r="A19" s="31" t="s">
        <v>78</v>
      </c>
      <c r="B19" s="49">
        <v>16.494418858031743</v>
      </c>
      <c r="C19" s="49">
        <v>34.446336904604244</v>
      </c>
      <c r="D19" s="49">
        <v>13.228709738267247</v>
      </c>
      <c r="E19" s="49">
        <v>1.2271654893867774</v>
      </c>
      <c r="F19" s="49">
        <v>6.9462024274065488</v>
      </c>
      <c r="G19" s="49">
        <v>17.73179359714096</v>
      </c>
      <c r="H19" s="49">
        <v>5.7876586411876394</v>
      </c>
      <c r="I19" s="49">
        <v>3.6344227068734476</v>
      </c>
      <c r="J19" s="49">
        <v>0.50329163710156277</v>
      </c>
      <c r="K19" s="49">
        <v>0</v>
      </c>
      <c r="L19" s="49">
        <v>0</v>
      </c>
    </row>
    <row r="20" spans="1:12" ht="16.2" thickBot="1" x14ac:dyDescent="0.35">
      <c r="A20" s="31" t="s">
        <v>79</v>
      </c>
      <c r="B20" s="49">
        <v>16.303462606733397</v>
      </c>
      <c r="C20" s="49">
        <v>47.440225816077373</v>
      </c>
      <c r="D20" s="49">
        <v>13.197879982573005</v>
      </c>
      <c r="E20" s="49">
        <v>0.14660257169963201</v>
      </c>
      <c r="F20" s="49">
        <v>2.8992210788750401</v>
      </c>
      <c r="G20" s="49">
        <v>5.2917302287252843</v>
      </c>
      <c r="H20" s="49">
        <v>3.755171712534501</v>
      </c>
      <c r="I20" s="49">
        <v>6.0781969850028972</v>
      </c>
      <c r="J20" s="49">
        <v>0.30148603589910483</v>
      </c>
      <c r="K20" s="49">
        <v>0.88897895047427877</v>
      </c>
      <c r="L20" s="49">
        <v>3.6970440314045225</v>
      </c>
    </row>
    <row r="21" spans="1:12" ht="16.2" thickBot="1" x14ac:dyDescent="0.35">
      <c r="A21" s="31" t="s">
        <v>12</v>
      </c>
      <c r="B21" s="49">
        <v>3.4227742999539483</v>
      </c>
      <c r="C21" s="49">
        <v>69.887660845687464</v>
      </c>
      <c r="D21" s="49">
        <v>4.3780833385215416</v>
      </c>
      <c r="E21" s="49">
        <v>0.36259539252382295</v>
      </c>
      <c r="F21" s="49">
        <v>4.0195324853956667</v>
      </c>
      <c r="G21" s="49">
        <v>2.777984961421605</v>
      </c>
      <c r="H21" s="49">
        <v>10.710194713144062</v>
      </c>
      <c r="I21" s="49">
        <v>2.0249222680625185</v>
      </c>
      <c r="J21" s="49">
        <v>4.2657348102827196E-2</v>
      </c>
      <c r="K21" s="49">
        <v>0.7495510758175693</v>
      </c>
      <c r="L21" s="49">
        <v>1.6240432713682262</v>
      </c>
    </row>
    <row r="22" spans="1:12" ht="16.2" thickBot="1" x14ac:dyDescent="0.35">
      <c r="A22" s="168" t="s">
        <v>80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70"/>
    </row>
    <row r="23" spans="1:12" ht="16.2" thickBot="1" x14ac:dyDescent="0.35">
      <c r="A23" s="31" t="s">
        <v>29</v>
      </c>
      <c r="B23" s="49">
        <v>5.6628325076711716</v>
      </c>
      <c r="C23" s="49">
        <v>66.531917711386768</v>
      </c>
      <c r="D23" s="49">
        <v>5.6875083367554851</v>
      </c>
      <c r="E23" s="49">
        <v>0.1190768189115302</v>
      </c>
      <c r="F23" s="49">
        <v>3.8671865816011475</v>
      </c>
      <c r="G23" s="49">
        <v>2.8341781226668927</v>
      </c>
      <c r="H23" s="49">
        <v>10.388478687548279</v>
      </c>
      <c r="I23" s="49">
        <v>2.0951344320700152</v>
      </c>
      <c r="J23" s="49">
        <v>0.11454035499296956</v>
      </c>
      <c r="K23" s="49">
        <v>0.8635606687772942</v>
      </c>
      <c r="L23" s="49">
        <v>1.8355857776180478</v>
      </c>
    </row>
    <row r="24" spans="1:12" ht="16.2" thickBot="1" x14ac:dyDescent="0.35">
      <c r="A24" s="31" t="s">
        <v>81</v>
      </c>
      <c r="B24" s="49">
        <v>8.7874932515394839</v>
      </c>
      <c r="C24" s="49">
        <v>57.555121593808941</v>
      </c>
      <c r="D24" s="49">
        <v>6.6460830716481887</v>
      </c>
      <c r="E24" s="49">
        <v>0.42936885630341604</v>
      </c>
      <c r="F24" s="49">
        <v>6.5015768529580313</v>
      </c>
      <c r="G24" s="49">
        <v>6.57488588548172</v>
      </c>
      <c r="H24" s="49">
        <v>7.4000837905510934</v>
      </c>
      <c r="I24" s="49">
        <v>3.8970249618484472</v>
      </c>
      <c r="J24" s="49">
        <v>0</v>
      </c>
      <c r="K24" s="49">
        <v>0.21119648049386577</v>
      </c>
      <c r="L24" s="49">
        <v>1.9971652553669501</v>
      </c>
    </row>
    <row r="25" spans="1:12" ht="16.2" thickBot="1" x14ac:dyDescent="0.35">
      <c r="A25" s="31" t="s">
        <v>30</v>
      </c>
      <c r="B25" s="49">
        <v>11.385364606749903</v>
      </c>
      <c r="C25" s="49">
        <v>52.16335849168815</v>
      </c>
      <c r="D25" s="49">
        <v>11.845052936226356</v>
      </c>
      <c r="E25" s="49">
        <v>1.1085827717534418</v>
      </c>
      <c r="F25" s="49">
        <v>3.3598384104367156</v>
      </c>
      <c r="G25" s="49">
        <v>5.6718329396352711</v>
      </c>
      <c r="H25" s="49">
        <v>5.4260404387051384</v>
      </c>
      <c r="I25" s="49">
        <v>5.6610727151871227</v>
      </c>
      <c r="J25" s="49">
        <v>0.2741392473920069</v>
      </c>
      <c r="K25" s="49">
        <v>0.7445140354936477</v>
      </c>
      <c r="L25" s="49">
        <v>2.3602034067323379</v>
      </c>
    </row>
    <row r="26" spans="1:12" ht="16.2" thickBot="1" x14ac:dyDescent="0.35">
      <c r="A26" s="31" t="s">
        <v>31</v>
      </c>
      <c r="B26" s="49">
        <v>14.364934743698798</v>
      </c>
      <c r="C26" s="49">
        <v>45.682644194951749</v>
      </c>
      <c r="D26" s="49">
        <v>11.850328020498155</v>
      </c>
      <c r="E26" s="49">
        <v>1.6045715454488092</v>
      </c>
      <c r="F26" s="49">
        <v>3.1920100764457997</v>
      </c>
      <c r="G26" s="49">
        <v>12.9196166741824</v>
      </c>
      <c r="H26" s="49">
        <v>2.1341390382831738</v>
      </c>
      <c r="I26" s="49">
        <v>5.7544106613212191</v>
      </c>
      <c r="J26" s="49">
        <v>0.53251251190896542</v>
      </c>
      <c r="K26" s="49">
        <v>0.19484336394410925</v>
      </c>
      <c r="L26" s="49">
        <v>1.7699891693168244</v>
      </c>
    </row>
    <row r="27" spans="1:12" ht="16.2" thickBot="1" x14ac:dyDescent="0.35">
      <c r="A27" s="20" t="s">
        <v>32</v>
      </c>
      <c r="B27" s="49">
        <v>13.068205072311789</v>
      </c>
      <c r="C27" s="49">
        <v>31.325931011058593</v>
      </c>
      <c r="D27" s="49">
        <v>16.647048454305228</v>
      </c>
      <c r="E27" s="49">
        <v>2.3440428241821283</v>
      </c>
      <c r="F27" s="49">
        <v>3.9121889008754769</v>
      </c>
      <c r="G27" s="49">
        <v>21.321783059733054</v>
      </c>
      <c r="H27" s="49">
        <v>2.5922857421025141</v>
      </c>
      <c r="I27" s="49">
        <v>7.350526360933765</v>
      </c>
      <c r="J27" s="49">
        <v>0</v>
      </c>
      <c r="K27" s="49">
        <v>0</v>
      </c>
      <c r="L27" s="49">
        <v>1.4379885744975065</v>
      </c>
    </row>
    <row r="28" spans="1:12" ht="16.8" thickTop="1" thickBot="1" x14ac:dyDescent="0.35">
      <c r="A28" s="39" t="s">
        <v>14</v>
      </c>
      <c r="B28" s="52">
        <v>7.3291640401296627</v>
      </c>
      <c r="C28" s="52">
        <v>61.80187910053597</v>
      </c>
      <c r="D28" s="52">
        <v>7.0428199699884839</v>
      </c>
      <c r="E28" s="52">
        <v>0.40648762171245945</v>
      </c>
      <c r="F28" s="52">
        <v>4.0899571317765311</v>
      </c>
      <c r="G28" s="52">
        <v>4.7923043158106946</v>
      </c>
      <c r="H28" s="52">
        <v>8.8164819571389135</v>
      </c>
      <c r="I28" s="52">
        <v>3.0014337293594573</v>
      </c>
      <c r="J28" s="52">
        <v>0.14113693593788296</v>
      </c>
      <c r="K28" s="52">
        <v>0.70189206901871815</v>
      </c>
      <c r="L28" s="52">
        <v>1.8764431285914713</v>
      </c>
    </row>
    <row r="30" spans="1:12" x14ac:dyDescent="0.3">
      <c r="C30" s="32" t="s">
        <v>309</v>
      </c>
    </row>
  </sheetData>
  <mergeCells count="16">
    <mergeCell ref="A17:L17"/>
    <mergeCell ref="A22:L22"/>
    <mergeCell ref="A1:L1"/>
    <mergeCell ref="I3:I4"/>
    <mergeCell ref="J3:J4"/>
    <mergeCell ref="K3:K4"/>
    <mergeCell ref="L3:L4"/>
    <mergeCell ref="A5:L5"/>
    <mergeCell ref="D3:D4"/>
    <mergeCell ref="E3:E4"/>
    <mergeCell ref="F3:F4"/>
    <mergeCell ref="G3:G4"/>
    <mergeCell ref="H3:H4"/>
    <mergeCell ref="A3:A4"/>
    <mergeCell ref="B3:B4"/>
    <mergeCell ref="C3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7C668-3B5C-4BA3-A051-88888C8FC9EB}">
  <dimension ref="A1:G23"/>
  <sheetViews>
    <sheetView workbookViewId="0">
      <selection activeCell="A13" sqref="A13:A14"/>
    </sheetView>
  </sheetViews>
  <sheetFormatPr baseColWidth="10" defaultRowHeight="14.4" x14ac:dyDescent="0.3"/>
  <cols>
    <col min="1" max="1" width="36" customWidth="1"/>
    <col min="2" max="2" width="19.6640625" customWidth="1"/>
    <col min="3" max="3" width="19.109375" customWidth="1"/>
    <col min="4" max="4" width="22.44140625" customWidth="1"/>
    <col min="5" max="5" width="21.5546875" customWidth="1"/>
    <col min="6" max="6" width="21" customWidth="1"/>
    <col min="7" max="7" width="16.6640625" customWidth="1"/>
  </cols>
  <sheetData>
    <row r="1" spans="1:7" ht="15.6" x14ac:dyDescent="0.3">
      <c r="A1" s="178" t="s">
        <v>114</v>
      </c>
      <c r="B1" s="178"/>
      <c r="C1" s="178"/>
      <c r="D1" s="178"/>
      <c r="E1" s="178"/>
      <c r="F1" s="178"/>
      <c r="G1" s="178"/>
    </row>
    <row r="2" spans="1:7" ht="15" thickBot="1" x14ac:dyDescent="0.35"/>
    <row r="3" spans="1:7" ht="16.2" thickBot="1" x14ac:dyDescent="0.35">
      <c r="A3" s="70" t="s">
        <v>232</v>
      </c>
      <c r="B3" s="110" t="s">
        <v>115</v>
      </c>
      <c r="C3" s="110" t="s">
        <v>116</v>
      </c>
      <c r="D3" s="110" t="s">
        <v>117</v>
      </c>
      <c r="E3" s="110" t="s">
        <v>118</v>
      </c>
      <c r="F3" s="110" t="s">
        <v>119</v>
      </c>
      <c r="G3" s="110" t="s">
        <v>42</v>
      </c>
    </row>
    <row r="4" spans="1:7" ht="16.2" thickBot="1" x14ac:dyDescent="0.35">
      <c r="A4" s="179" t="s">
        <v>0</v>
      </c>
      <c r="B4" s="180"/>
      <c r="C4" s="180"/>
      <c r="D4" s="180"/>
      <c r="E4" s="180"/>
      <c r="F4" s="180"/>
      <c r="G4" s="181"/>
    </row>
    <row r="5" spans="1:7" ht="16.2" thickBot="1" x14ac:dyDescent="0.35">
      <c r="A5" s="31" t="s">
        <v>1</v>
      </c>
      <c r="B5" s="49">
        <v>25.296881846648883</v>
      </c>
      <c r="C5" s="49">
        <v>17.986762867814249</v>
      </c>
      <c r="D5" s="49">
        <v>18.187489199696603</v>
      </c>
      <c r="E5" s="49">
        <v>21.906992137266581</v>
      </c>
      <c r="F5" s="49">
        <v>16.621873948573771</v>
      </c>
      <c r="G5" s="10">
        <v>100.00000000000075</v>
      </c>
    </row>
    <row r="6" spans="1:7" ht="16.2" thickBot="1" x14ac:dyDescent="0.35">
      <c r="A6" s="31" t="s">
        <v>2</v>
      </c>
      <c r="B6" s="49">
        <v>27.001840452593012</v>
      </c>
      <c r="C6" s="49">
        <v>25.029803568285558</v>
      </c>
      <c r="D6" s="49">
        <v>27.316692580156364</v>
      </c>
      <c r="E6" s="49">
        <v>12.796038090245803</v>
      </c>
      <c r="F6" s="49">
        <v>7.8556253087198948</v>
      </c>
      <c r="G6" s="10">
        <v>99.999999999999943</v>
      </c>
    </row>
    <row r="7" spans="1:7" ht="16.2" thickBot="1" x14ac:dyDescent="0.35">
      <c r="A7" s="31" t="s">
        <v>3</v>
      </c>
      <c r="B7" s="49">
        <v>50.368015497564997</v>
      </c>
      <c r="C7" s="49">
        <v>15.320021349732983</v>
      </c>
      <c r="D7" s="49">
        <v>17.109482558209269</v>
      </c>
      <c r="E7" s="49">
        <v>14.312965463614432</v>
      </c>
      <c r="F7" s="49">
        <v>2.8895151308779035</v>
      </c>
      <c r="G7" s="10">
        <v>99.99999999999946</v>
      </c>
    </row>
    <row r="8" spans="1:7" ht="16.2" thickBot="1" x14ac:dyDescent="0.35">
      <c r="A8" s="31" t="s">
        <v>4</v>
      </c>
      <c r="B8" s="49">
        <v>41.742112490081652</v>
      </c>
      <c r="C8" s="49">
        <v>20.125563786263555</v>
      </c>
      <c r="D8" s="49">
        <v>21.3712267082241</v>
      </c>
      <c r="E8" s="49">
        <v>13.423470068532145</v>
      </c>
      <c r="F8" s="49">
        <v>3.3376269468983533</v>
      </c>
      <c r="G8" s="10">
        <v>100</v>
      </c>
    </row>
    <row r="9" spans="1:7" ht="16.2" thickBot="1" x14ac:dyDescent="0.35">
      <c r="A9" s="31" t="s">
        <v>5</v>
      </c>
      <c r="B9" s="49">
        <v>42.744373691565016</v>
      </c>
      <c r="C9" s="49">
        <v>24.793284326629458</v>
      </c>
      <c r="D9" s="49">
        <v>11.697307168700306</v>
      </c>
      <c r="E9" s="49">
        <v>13.800156767682017</v>
      </c>
      <c r="F9" s="49">
        <v>6.9648780454231103</v>
      </c>
      <c r="G9" s="10">
        <v>100.00000000000027</v>
      </c>
    </row>
    <row r="10" spans="1:7" ht="16.2" thickBot="1" x14ac:dyDescent="0.35">
      <c r="A10" s="31" t="s">
        <v>6</v>
      </c>
      <c r="B10" s="49">
        <v>11.688346169709277</v>
      </c>
      <c r="C10" s="49">
        <v>25.629809746291627</v>
      </c>
      <c r="D10" s="49">
        <v>22.7654745967296</v>
      </c>
      <c r="E10" s="49">
        <v>17.666609719141913</v>
      </c>
      <c r="F10" s="49">
        <v>22.249759768127461</v>
      </c>
      <c r="G10" s="10">
        <v>100.00000000000007</v>
      </c>
    </row>
    <row r="11" spans="1:7" ht="16.2" thickBot="1" x14ac:dyDescent="0.35">
      <c r="A11" s="31" t="s">
        <v>7</v>
      </c>
      <c r="B11" s="49">
        <v>54.036571736867579</v>
      </c>
      <c r="C11" s="49">
        <v>34.913047674358189</v>
      </c>
      <c r="D11" s="49">
        <v>6.419910878056589</v>
      </c>
      <c r="E11" s="49">
        <v>0.66778808599154216</v>
      </c>
      <c r="F11" s="49">
        <v>3.9626816247259575</v>
      </c>
      <c r="G11" s="10">
        <v>99.999999999999588</v>
      </c>
    </row>
    <row r="12" spans="1:7" ht="16.2" thickBot="1" x14ac:dyDescent="0.35">
      <c r="A12" s="31" t="s">
        <v>8</v>
      </c>
      <c r="B12" s="49">
        <v>50.452928586857695</v>
      </c>
      <c r="C12" s="49">
        <v>0</v>
      </c>
      <c r="D12" s="49">
        <v>0</v>
      </c>
      <c r="E12" s="49">
        <v>3.6711273462827849</v>
      </c>
      <c r="F12" s="49">
        <v>45.875944066859567</v>
      </c>
      <c r="G12" s="10">
        <v>99.999999999999915</v>
      </c>
    </row>
    <row r="13" spans="1:7" ht="16.2" thickBot="1" x14ac:dyDescent="0.35">
      <c r="A13" s="114" t="s">
        <v>312</v>
      </c>
      <c r="B13" s="49">
        <v>32.231261124687038</v>
      </c>
      <c r="C13" s="49">
        <v>6.1944857792820311</v>
      </c>
      <c r="D13" s="49">
        <v>1.6301143108655287</v>
      </c>
      <c r="E13" s="49">
        <v>16.030251524825388</v>
      </c>
      <c r="F13" s="49">
        <v>43.913887260340005</v>
      </c>
      <c r="G13" s="10">
        <v>99.999999999999915</v>
      </c>
    </row>
    <row r="14" spans="1:7" ht="16.2" thickBot="1" x14ac:dyDescent="0.35">
      <c r="A14" s="114" t="s">
        <v>313</v>
      </c>
      <c r="B14" s="49">
        <v>33.502279096477899</v>
      </c>
      <c r="C14" s="49">
        <v>51.879905001676576</v>
      </c>
      <c r="D14" s="49">
        <v>8.3954947289746027</v>
      </c>
      <c r="E14" s="49">
        <v>1.7388728321195799</v>
      </c>
      <c r="F14" s="49">
        <v>4.4834483407513916</v>
      </c>
      <c r="G14" s="10">
        <v>99.999999999999915</v>
      </c>
    </row>
    <row r="15" spans="1:7" ht="16.2" thickBot="1" x14ac:dyDescent="0.35">
      <c r="A15" s="31" t="s">
        <v>9</v>
      </c>
      <c r="B15" s="49">
        <v>15.651564031649729</v>
      </c>
      <c r="C15" s="49">
        <v>39.243490482759277</v>
      </c>
      <c r="D15" s="49">
        <v>29.650526360790536</v>
      </c>
      <c r="E15" s="49">
        <v>12.614255964544213</v>
      </c>
      <c r="F15" s="49">
        <v>2.8401631602564095</v>
      </c>
      <c r="G15" s="10">
        <v>99.999999999999574</v>
      </c>
    </row>
    <row r="16" spans="1:7" ht="16.2" thickBot="1" x14ac:dyDescent="0.35">
      <c r="A16" s="179" t="s">
        <v>10</v>
      </c>
      <c r="B16" s="180"/>
      <c r="C16" s="180"/>
      <c r="D16" s="180"/>
      <c r="E16" s="180"/>
      <c r="F16" s="180"/>
      <c r="G16" s="181"/>
    </row>
    <row r="17" spans="1:7" ht="16.2" thickBot="1" x14ac:dyDescent="0.35">
      <c r="A17" s="31" t="s">
        <v>11</v>
      </c>
      <c r="B17" s="49">
        <v>28.234148812850606</v>
      </c>
      <c r="C17" s="49">
        <v>34.746139736586557</v>
      </c>
      <c r="D17" s="49">
        <v>24.436422303975831</v>
      </c>
      <c r="E17" s="49">
        <v>10.200203391348671</v>
      </c>
      <c r="F17" s="49">
        <v>2.3830857552375884</v>
      </c>
      <c r="G17" s="10">
        <v>99.999999999999687</v>
      </c>
    </row>
    <row r="18" spans="1:7" ht="16.2" thickBot="1" x14ac:dyDescent="0.35">
      <c r="A18" s="45" t="s">
        <v>78</v>
      </c>
      <c r="B18" s="62">
        <v>15.550040482026043</v>
      </c>
      <c r="C18" s="62">
        <v>39.25039580959421</v>
      </c>
      <c r="D18" s="62">
        <v>29.772263701564512</v>
      </c>
      <c r="E18" s="62">
        <v>12.57547587615035</v>
      </c>
      <c r="F18" s="62">
        <v>2.8518241306650509</v>
      </c>
      <c r="G18" s="76">
        <v>99.999999999999574</v>
      </c>
    </row>
    <row r="19" spans="1:7" ht="16.2" thickBot="1" x14ac:dyDescent="0.35">
      <c r="A19" s="45" t="s">
        <v>79</v>
      </c>
      <c r="B19" s="62">
        <v>34.344657157435407</v>
      </c>
      <c r="C19" s="62">
        <v>32.650782182779309</v>
      </c>
      <c r="D19" s="62">
        <v>21.744132718685549</v>
      </c>
      <c r="E19" s="62">
        <v>9.0789152637962758</v>
      </c>
      <c r="F19" s="62">
        <v>2.1815126773024098</v>
      </c>
      <c r="G19" s="76">
        <v>99.999999999999346</v>
      </c>
    </row>
    <row r="20" spans="1:7" ht="16.2" thickBot="1" x14ac:dyDescent="0.35">
      <c r="A20" s="31" t="s">
        <v>12</v>
      </c>
      <c r="B20" s="49">
        <v>36.446626633972187</v>
      </c>
      <c r="C20" s="49">
        <v>18.847784347797685</v>
      </c>
      <c r="D20" s="49">
        <v>16.455950635397755</v>
      </c>
      <c r="E20" s="49">
        <v>16.63984287005961</v>
      </c>
      <c r="F20" s="49">
        <v>11.609795512771885</v>
      </c>
      <c r="G20" s="10">
        <v>99.999999999999773</v>
      </c>
    </row>
    <row r="21" spans="1:7" ht="16.2" thickBot="1" x14ac:dyDescent="0.35">
      <c r="A21" s="39" t="s">
        <v>14</v>
      </c>
      <c r="B21" s="52">
        <v>33.968277757163584</v>
      </c>
      <c r="C21" s="52">
        <v>23.645565489997995</v>
      </c>
      <c r="D21" s="52">
        <v>18.864285053709224</v>
      </c>
      <c r="E21" s="52">
        <v>14.69649841096472</v>
      </c>
      <c r="F21" s="52">
        <v>8.8253732881644904</v>
      </c>
      <c r="G21" s="10">
        <v>99.999999999999105</v>
      </c>
    </row>
    <row r="22" spans="1:7" ht="15.6" x14ac:dyDescent="0.3">
      <c r="A22" s="32"/>
    </row>
    <row r="23" spans="1:7" ht="15.6" x14ac:dyDescent="0.3">
      <c r="C23" s="32" t="s">
        <v>309</v>
      </c>
    </row>
  </sheetData>
  <mergeCells count="3">
    <mergeCell ref="A1:G1"/>
    <mergeCell ref="A4:G4"/>
    <mergeCell ref="A16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48</vt:i4>
      </vt:variant>
      <vt:variant>
        <vt:lpstr>Plages nommées</vt:lpstr>
      </vt:variant>
      <vt:variant>
        <vt:i4>25</vt:i4>
      </vt:variant>
    </vt:vector>
  </HeadingPairs>
  <TitlesOfParts>
    <vt:vector size="73" baseType="lpstr">
      <vt:lpstr>Page de garde</vt:lpstr>
      <vt:lpstr>Table de Matiere</vt:lpstr>
      <vt:lpstr>Santé_ménage</vt:lpstr>
      <vt:lpstr>Tab1.1</vt:lpstr>
      <vt:lpstr>Tab1.2</vt:lpstr>
      <vt:lpstr>Tab1.3</vt:lpstr>
      <vt:lpstr>Tab1.4</vt:lpstr>
      <vt:lpstr>Tab1.5</vt:lpstr>
      <vt:lpstr>Tab1.6</vt:lpstr>
      <vt:lpstr>Tab1.7</vt:lpstr>
      <vt:lpstr>Tab1.8</vt:lpstr>
      <vt:lpstr>Tab1.9</vt:lpstr>
      <vt:lpstr>Environnement</vt:lpstr>
      <vt:lpstr>Tab2.1</vt:lpstr>
      <vt:lpstr>Tab2.2</vt:lpstr>
      <vt:lpstr>Tab2.3</vt:lpstr>
      <vt:lpstr>Tab2.4</vt:lpstr>
      <vt:lpstr>Tab2.5</vt:lpstr>
      <vt:lpstr>Tab2.6</vt:lpstr>
      <vt:lpstr>Pauvrete_subjective</vt:lpstr>
      <vt:lpstr>Tab3.1</vt:lpstr>
      <vt:lpstr>Tab3.2</vt:lpstr>
      <vt:lpstr>Tab3.3</vt:lpstr>
      <vt:lpstr>Tab3.4</vt:lpstr>
      <vt:lpstr>Tab3.5</vt:lpstr>
      <vt:lpstr>Tab3.6</vt:lpstr>
      <vt:lpstr>Tab3.7</vt:lpstr>
      <vt:lpstr>Tab3.8</vt:lpstr>
      <vt:lpstr>Tab3.9</vt:lpstr>
      <vt:lpstr>Tab3.10</vt:lpstr>
      <vt:lpstr>Tab3.11</vt:lpstr>
      <vt:lpstr>Tab3.12</vt:lpstr>
      <vt:lpstr>EMPLOI</vt:lpstr>
      <vt:lpstr>Tab4.1</vt:lpstr>
      <vt:lpstr>Tab4.2</vt:lpstr>
      <vt:lpstr>Tab4.3</vt:lpstr>
      <vt:lpstr>Tab4.4</vt:lpstr>
      <vt:lpstr>Tab4.5</vt:lpstr>
      <vt:lpstr>Tab4.6</vt:lpstr>
      <vt:lpstr>Tab4.7</vt:lpstr>
      <vt:lpstr>Tab4.8</vt:lpstr>
      <vt:lpstr>Tab4.9</vt:lpstr>
      <vt:lpstr>Conso</vt:lpstr>
      <vt:lpstr>Tab5.1</vt:lpstr>
      <vt:lpstr>Tab5.2</vt:lpstr>
      <vt:lpstr>Tab5.3</vt:lpstr>
      <vt:lpstr>Tab5.4</vt:lpstr>
      <vt:lpstr>Tab5.5</vt:lpstr>
      <vt:lpstr>Tab3.4!_ftn1</vt:lpstr>
      <vt:lpstr>Tab3.4!_ftnref1</vt:lpstr>
      <vt:lpstr>Tab5.4!_Hlk28104207</vt:lpstr>
      <vt:lpstr>Tab3.9!_Toc29306361</vt:lpstr>
      <vt:lpstr>Tab3.10!_Toc29306362</vt:lpstr>
      <vt:lpstr>Tab3.11!_Toc29306363</vt:lpstr>
      <vt:lpstr>Tab3.12!_Toc29306364</vt:lpstr>
      <vt:lpstr>Tab5.1!_Toc29306367</vt:lpstr>
      <vt:lpstr>Tab5.3!_Toc29306368</vt:lpstr>
      <vt:lpstr>Tab1.7!_Toc29306533</vt:lpstr>
      <vt:lpstr>Tab1.9!_Toc29306534</vt:lpstr>
      <vt:lpstr>Tab1.5!_Toc316035882</vt:lpstr>
      <vt:lpstr>Tab1.5!_Toc495579713</vt:lpstr>
      <vt:lpstr>Tab1.6!_Toc495579714</vt:lpstr>
      <vt:lpstr>Tab2.3!_Toc495579715</vt:lpstr>
      <vt:lpstr>Tab2.4!_Toc495579716</vt:lpstr>
      <vt:lpstr>Tab2.5!_Toc495579717</vt:lpstr>
      <vt:lpstr>Tab1.2!_Toc495579733</vt:lpstr>
      <vt:lpstr>Tab1.3!_Toc495579734</vt:lpstr>
      <vt:lpstr>Tab1.4!_Toc495579735</vt:lpstr>
      <vt:lpstr>Tab2.1!_Toc495579736</vt:lpstr>
      <vt:lpstr>Tab2.6!_Toc495579740</vt:lpstr>
      <vt:lpstr>Tab3.1!_Toc495579741</vt:lpstr>
      <vt:lpstr>Tab3.2!_Toc55224492</vt:lpstr>
      <vt:lpstr>Tab1.8!_Toc60683854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Aminata</cp:lastModifiedBy>
  <cp:lastPrinted>2020-12-04T08:40:12Z</cp:lastPrinted>
  <dcterms:created xsi:type="dcterms:W3CDTF">2020-12-04T08:11:16Z</dcterms:created>
  <dcterms:modified xsi:type="dcterms:W3CDTF">2022-10-14T14:36:10Z</dcterms:modified>
</cp:coreProperties>
</file>