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Dossiers_suivi_EMOP\EDITION 9\PASSAGE 1\Rapport_passage1\"/>
    </mc:Choice>
  </mc:AlternateContent>
  <xr:revisionPtr revIDLastSave="0" documentId="13_ncr:1_{45131282-A4EE-43CE-8ECC-A94F1E93E032}" xr6:coauthVersionLast="45" xr6:coauthVersionMax="45" xr10:uidLastSave="{00000000-0000-0000-0000-000000000000}"/>
  <bookViews>
    <workbookView xWindow="-120" yWindow="-120" windowWidth="20730" windowHeight="11160" tabRatio="916" activeTab="1" xr2:uid="{46F41D09-25CE-4B66-BCBC-FBC88BFB4B17}"/>
  </bookViews>
  <sheets>
    <sheet name="Feuil2" sheetId="2" r:id="rId1"/>
    <sheet name="Table de Matiere" sheetId="1" r:id="rId2"/>
    <sheet name="CSD" sheetId="3" r:id="rId3"/>
    <sheet name="Tab1.1" sheetId="4" r:id="rId4"/>
    <sheet name="Tab1.2" sheetId="14" r:id="rId5"/>
    <sheet name="Tab1.3" sheetId="15" r:id="rId6"/>
    <sheet name="Tab1.4" sheetId="16" r:id="rId7"/>
    <sheet name="Tab1.5" sheetId="17" r:id="rId8"/>
    <sheet name="Tab1.6" sheetId="18" r:id="rId9"/>
    <sheet name="Education_Alpha" sheetId="5" r:id="rId10"/>
    <sheet name="Tab2.1" sheetId="6" r:id="rId11"/>
    <sheet name="Tab2.2" sheetId="19" r:id="rId12"/>
    <sheet name="Tab2.3" sheetId="20" r:id="rId13"/>
    <sheet name="Tab2.4" sheetId="21" r:id="rId14"/>
    <sheet name="Tab2.5" sheetId="22" r:id="rId15"/>
    <sheet name="Tab2.6" sheetId="23" r:id="rId16"/>
    <sheet name="Tab2.7" sheetId="24" r:id="rId17"/>
    <sheet name="Sante" sheetId="7" r:id="rId18"/>
    <sheet name="Tab3.1" sheetId="8" r:id="rId19"/>
    <sheet name="Tab3.2" sheetId="25" r:id="rId20"/>
    <sheet name="Tab3.3" sheetId="26" r:id="rId21"/>
    <sheet name="EMPLOI" sheetId="9" r:id="rId22"/>
    <sheet name="Tab4.1" sheetId="10" r:id="rId23"/>
    <sheet name="Tab4.2" sheetId="27" r:id="rId24"/>
    <sheet name="Tab4.3" sheetId="28" r:id="rId25"/>
    <sheet name="Tab4.4" sheetId="29" r:id="rId26"/>
    <sheet name="Tab4.5" sheetId="30" r:id="rId27"/>
    <sheet name="Tab4.6" sheetId="31" r:id="rId28"/>
    <sheet name="Tab4.7" sheetId="32" r:id="rId29"/>
    <sheet name="Tab4.8" sheetId="33" r:id="rId30"/>
    <sheet name="MENAGE" sheetId="11" r:id="rId31"/>
    <sheet name="Tab5.1" sheetId="34" r:id="rId32"/>
    <sheet name="Tab5.2" sheetId="12" r:id="rId33"/>
    <sheet name="Tab5.3" sheetId="35" r:id="rId34"/>
    <sheet name="Tab5.4" sheetId="36" r:id="rId35"/>
    <sheet name="Tab5.5" sheetId="37" r:id="rId36"/>
    <sheet name="Tab5.6" sheetId="38" r:id="rId37"/>
    <sheet name="Tab5.7" sheetId="39" r:id="rId38"/>
    <sheet name="Tab5.8" sheetId="40" r:id="rId39"/>
    <sheet name="Tab5.9" sheetId="41" r:id="rId40"/>
    <sheet name="Tab5.10" sheetId="42" r:id="rId41"/>
    <sheet name="Tab5.11" sheetId="43" r:id="rId42"/>
    <sheet name="Tab5.12" sheetId="44" r:id="rId43"/>
    <sheet name="Securite_ali" sheetId="45" r:id="rId44"/>
    <sheet name="Tab6.1" sheetId="46" r:id="rId45"/>
    <sheet name="Tab6.2" sheetId="47" r:id="rId46"/>
    <sheet name="Conso" sheetId="13" r:id="rId47"/>
    <sheet name="Tab7.1" sheetId="48" r:id="rId48"/>
    <sheet name="Tab7.2" sheetId="49" r:id="rId49"/>
    <sheet name="Tab7.3" sheetId="50" r:id="rId50"/>
    <sheet name="Tab7.4" sheetId="51" r:id="rId51"/>
    <sheet name="Tab7.5" sheetId="52" r:id="rId52"/>
  </sheets>
  <definedNames>
    <definedName name="_ftn1" localSheetId="31">'Tab5.3'!$A$21</definedName>
    <definedName name="_ftn2" localSheetId="31">'Tab5.4'!$A$21</definedName>
    <definedName name="_ftn3" localSheetId="31">'Tab5.4'!$A$22</definedName>
    <definedName name="_ftnref1" localSheetId="31">'Tab5.3'!$C$2</definedName>
    <definedName name="_ftnref2" localSheetId="31">'Tab5.4'!$B$2</definedName>
    <definedName name="_ftnref3" localSheetId="31">'Tab5.9'!$A$1</definedName>
    <definedName name="_Hlk57882524" localSheetId="26">'Tab4.5'!$A$1</definedName>
    <definedName name="_Toc168913224" localSheetId="31">'Tab5.11'!$A$1</definedName>
    <definedName name="_Toc24969059" localSheetId="48">'Tab7.2'!$A$1</definedName>
    <definedName name="_Toc298741558" localSheetId="15">'Tab2.6'!#REF!</definedName>
    <definedName name="_Toc303084941" localSheetId="31">'Tab5.2'!$A$2</definedName>
    <definedName name="_Toc365030626" localSheetId="28">'Tab4.7'!$A$2</definedName>
    <definedName name="_Toc365030633" localSheetId="24">'Tab4.3'!$A$1</definedName>
    <definedName name="_Toc365030868" localSheetId="27">'Tab4.6'!$A$1</definedName>
    <definedName name="_Toc495579713" localSheetId="7">'Tab1.5'!$A$1</definedName>
    <definedName name="_Toc495579714" localSheetId="8">'Tab1.6'!$A$1</definedName>
    <definedName name="_Toc495579715" localSheetId="12">'Tab2.3'!$A$1</definedName>
    <definedName name="_Toc495579716" localSheetId="13">'Tab2.4'!$A$1</definedName>
    <definedName name="_Toc495579717" localSheetId="14">'Tab2.5'!$A$1</definedName>
    <definedName name="_Toc495579720" localSheetId="22">'Tab4.1'!$A$1</definedName>
    <definedName name="_Toc495579725" localSheetId="31">'Tab5.12'!$A$2</definedName>
    <definedName name="_Toc495579726" localSheetId="47">'Tab7.1'!$A$1</definedName>
    <definedName name="_Toc495579727" localSheetId="49">'Tab7.3'!$A$1</definedName>
    <definedName name="_Toc495579728" localSheetId="50">'Tab7.4'!$A$1</definedName>
    <definedName name="_Toc495579732" localSheetId="3">'Tab1.1'!$A$2</definedName>
    <definedName name="_Toc495579733" localSheetId="4">'Tab1.2'!$A$1</definedName>
    <definedName name="_Toc495579734" localSheetId="5">'Tab1.3'!$A$1</definedName>
    <definedName name="_Toc495579735" localSheetId="6">'Tab1.4'!$A$1</definedName>
    <definedName name="_Toc495579736" localSheetId="10">'Tab2.1'!$A$1</definedName>
    <definedName name="_Toc495579738" localSheetId="11">'Tab2.2'!$A$1</definedName>
    <definedName name="_Toc495579740" localSheetId="15">'Tab2.6'!$A$2</definedName>
    <definedName name="_Toc495579741" localSheetId="18">'Tab3.1'!$A$1</definedName>
    <definedName name="_Toc495579748" localSheetId="25">'Tab4.4'!$A$3</definedName>
    <definedName name="_Toc495579752" localSheetId="31">'Tab5.1'!$A$1</definedName>
    <definedName name="_Toc495579754" localSheetId="31">'Tab5.4'!$A$1</definedName>
    <definedName name="_Toc495579757" localSheetId="31">'Tab5.9'!$A$1</definedName>
    <definedName name="_Toc495579758" localSheetId="31">'Tab5.10'!$A$1</definedName>
    <definedName name="_Toc495579759" localSheetId="31">'Tab5.11'!$A$3</definedName>
    <definedName name="_Toc495579760" localSheetId="44">'Tab6.1'!$A$1</definedName>
    <definedName name="_Toc495579761" localSheetId="45">'Tab6.2'!$A$1</definedName>
    <definedName name="_Toc55223953" localSheetId="31">'Tab5.2'!#REF!</definedName>
    <definedName name="_Toc55223954" localSheetId="31">'Tab5.2'!#REF!</definedName>
    <definedName name="_Toc55223955" localSheetId="31">'Tab5.5'!#REF!</definedName>
    <definedName name="_Toc55223956" localSheetId="31">'Tab5.8'!#REF!</definedName>
    <definedName name="_Toc55223957" localSheetId="31">'Tab5.8'!#REF!</definedName>
    <definedName name="_Toc55223958" localSheetId="31">'Tab5.10'!#REF!</definedName>
    <definedName name="_Toc55223959" localSheetId="31">'Tab5.12'!#REF!</definedName>
    <definedName name="_Toc55223960" localSheetId="43">Securite_ali!$B$6</definedName>
    <definedName name="_Toc55224492" localSheetId="19">'Tab3.2'!$A$1</definedName>
    <definedName name="_Toc55224494" localSheetId="23">'Tab4.2'!$A$1</definedName>
    <definedName name="_Toc55224499" localSheetId="28">'Tab4.7'!$A$3</definedName>
    <definedName name="_Toc55224500" localSheetId="29">'Tab4.8'!$A$1</definedName>
    <definedName name="_Toc55224503" localSheetId="31">'Tab5.3'!$A$1</definedName>
    <definedName name="_Toc55224505" localSheetId="31">'Tab5.5'!$A$1</definedName>
    <definedName name="_Toc55224506" localSheetId="31">'Tab5.6'!$A$1</definedName>
    <definedName name="_Toc55224507" localSheetId="31">'Tab5.7'!$A$1</definedName>
    <definedName name="_Toc55224508" localSheetId="31">'Tab5.8'!$A$2</definedName>
    <definedName name="_Toc55224519" localSheetId="51">'Tab7.5'!$A$2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3" i="1" l="1"/>
  <c r="A52" i="1"/>
  <c r="A51" i="1"/>
  <c r="A50" i="1"/>
  <c r="A49" i="1"/>
  <c r="A47" i="1"/>
  <c r="A46" i="1"/>
  <c r="A44" i="1"/>
  <c r="A43" i="1"/>
  <c r="A42" i="1"/>
  <c r="A41" i="1"/>
  <c r="A40" i="1"/>
  <c r="A39" i="1"/>
  <c r="A38" i="1"/>
  <c r="A37" i="1"/>
  <c r="A36" i="1"/>
  <c r="A35" i="1"/>
  <c r="A34" i="1"/>
  <c r="A33" i="1"/>
  <c r="A31" i="1"/>
  <c r="A30" i="1"/>
  <c r="A29" i="1"/>
  <c r="A28" i="1"/>
  <c r="A27" i="1"/>
  <c r="A26" i="1"/>
  <c r="A25" i="1"/>
  <c r="A24" i="1"/>
  <c r="A22" i="1"/>
  <c r="A21" i="1"/>
  <c r="A20" i="1"/>
  <c r="A18" i="1"/>
  <c r="A17" i="1"/>
  <c r="A16" i="1"/>
  <c r="A15" i="1"/>
  <c r="A14" i="1"/>
  <c r="A13" i="1"/>
  <c r="A12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<sst xmlns="http://schemas.openxmlformats.org/spreadsheetml/2006/main" count="1093" uniqueCount="336">
  <si>
    <t>Caractéristiques sociodémographiques de la population et des CHEFS DE ménage</t>
  </si>
  <si>
    <t>Education et Alphabétisation</t>
  </si>
  <si>
    <t>SANTE DES MEMBRES DU MENAGE</t>
  </si>
  <si>
    <t>EMPLOI DES MEMBRES DU MENAGE</t>
  </si>
  <si>
    <t>Conditions de vie des ménages</t>
  </si>
  <si>
    <t>DEPENSES DE CONSOMMATION</t>
  </si>
  <si>
    <t>Marié(e) monogame</t>
  </si>
  <si>
    <t>Marié(e) polygame</t>
  </si>
  <si>
    <t xml:space="preserve"> Union libre</t>
  </si>
  <si>
    <t xml:space="preserve"> Célibataire (jamais marié(e))</t>
  </si>
  <si>
    <t xml:space="preserve"> Divorcé(e)/séparé(e)</t>
  </si>
  <si>
    <t xml:space="preserve"> Veuf</t>
  </si>
  <si>
    <t>(Veuve)</t>
  </si>
  <si>
    <t>Région</t>
  </si>
  <si>
    <t>Kayes</t>
  </si>
  <si>
    <t>Koulikoro</t>
  </si>
  <si>
    <t>Sikasso</t>
  </si>
  <si>
    <t>Ségou</t>
  </si>
  <si>
    <t>Mopti</t>
  </si>
  <si>
    <t>Tombouctou</t>
  </si>
  <si>
    <t>Gao</t>
  </si>
  <si>
    <t>Kidal</t>
  </si>
  <si>
    <t>Bamako</t>
  </si>
  <si>
    <t>Milieu</t>
  </si>
  <si>
    <t>Urbain</t>
  </si>
  <si>
    <t>Rural</t>
  </si>
  <si>
    <t>Groupe d'âge</t>
  </si>
  <si>
    <t xml:space="preserve">12 à 14 ans </t>
  </si>
  <si>
    <t>15 à 64 ans</t>
  </si>
  <si>
    <t>65 ans et plus</t>
  </si>
  <si>
    <t>Sexe</t>
  </si>
  <si>
    <t>Homme</t>
  </si>
  <si>
    <t>Femme</t>
  </si>
  <si>
    <t>Ensemble</t>
  </si>
  <si>
    <t>%</t>
  </si>
  <si>
    <t xml:space="preserve">Moins de 15 ans </t>
  </si>
  <si>
    <r>
      <t xml:space="preserve">Source : EMOP-2020, passage 1 </t>
    </r>
    <r>
      <rPr>
        <b/>
        <i/>
        <sz val="12"/>
        <color theme="1"/>
        <rFont val="Arial Narrow"/>
        <family val="2"/>
      </rPr>
      <t>(avril-juin)</t>
    </r>
  </si>
  <si>
    <t xml:space="preserve">Tableau 1.2 : Proportion de la population malienne migratoire par région, milieu, groupe d’âge et par sexe (%) </t>
  </si>
  <si>
    <t xml:space="preserve"> Unipersonnel</t>
  </si>
  <si>
    <t>Couples sans enfant</t>
  </si>
  <si>
    <t xml:space="preserve"> Couples avec enfants</t>
  </si>
  <si>
    <t xml:space="preserve"> Nucléaire monoparental</t>
  </si>
  <si>
    <t xml:space="preserve"> Monoparental élargi</t>
  </si>
  <si>
    <t xml:space="preserve"> Elargi</t>
  </si>
  <si>
    <t>Sexe du CM</t>
  </si>
  <si>
    <t>Source : EMOP-2020, passage 1 (avril-juin)</t>
  </si>
  <si>
    <t>Tableau 1.3: Répartition des ménages par région, milieu et sexe selon la typologie (%)</t>
  </si>
  <si>
    <t xml:space="preserve">  Aucun niveau</t>
  </si>
  <si>
    <t xml:space="preserve"> Fondamental 1</t>
  </si>
  <si>
    <t xml:space="preserve"> Fondamental 2</t>
  </si>
  <si>
    <t xml:space="preserve"> Secondaire</t>
  </si>
  <si>
    <t xml:space="preserve">  Supérieur</t>
  </si>
  <si>
    <t xml:space="preserve">Tableau 1.4: Répartition des chefs de ménage par région, milieu et sexe selon le niveau d’étude atteint (%) </t>
  </si>
  <si>
    <t xml:space="preserve"> Non Alphabétisé</t>
  </si>
  <si>
    <t xml:space="preserve"> Alphabétisé</t>
  </si>
  <si>
    <r>
      <t>Source : EM</t>
    </r>
    <r>
      <rPr>
        <b/>
        <i/>
        <sz val="12"/>
        <color theme="1"/>
        <rFont val="Arial Narrow"/>
        <family val="2"/>
      </rPr>
      <t>OP2018/20198, passage 1 (avril-juin)</t>
    </r>
  </si>
  <si>
    <r>
      <t>Tableau 1.5: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Taux d’alphabétisation des chefs de ménage par sexe, région et le milieu de résidence (%)</t>
    </r>
  </si>
  <si>
    <t xml:space="preserve"> Marié(e) monogame</t>
  </si>
  <si>
    <t xml:space="preserve"> Marié(e) polygame</t>
  </si>
  <si>
    <t>Union libre</t>
  </si>
  <si>
    <t>Divorcé(e)/séparé(e)</t>
  </si>
  <si>
    <t xml:space="preserve"> Veuf(veuve)</t>
  </si>
  <si>
    <t>Masculin</t>
  </si>
  <si>
    <t xml:space="preserve">Féminin </t>
  </si>
  <si>
    <r>
      <t>Tableau 1.6: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Répartition des chefs de ménage selon le statut matrimonial par région, milieu et sexe (%) </t>
    </r>
  </si>
  <si>
    <t>Taux brut de scolarisation au fondamental 1</t>
  </si>
  <si>
    <t>Taux net de scolarisation au fondamental 1</t>
  </si>
  <si>
    <t xml:space="preserve">Sexe </t>
  </si>
  <si>
    <t>Tableau 2.1: Taux de scolarisation au fondamental1 par région, milieu et sexe (%)</t>
  </si>
  <si>
    <t>Taux brut de scolarisation au fondamental 2</t>
  </si>
  <si>
    <t>Taux net de scolarisation au fondamental 2</t>
  </si>
  <si>
    <t>Tableau 2.2: Taux de scolarisation au fondamental 2 par région, milieu et sexe (%)</t>
  </si>
  <si>
    <t>Abandon volontaire</t>
  </si>
  <si>
    <t>Echec scolaire</t>
  </si>
  <si>
    <t>Manque de moyen/Trop cher</t>
  </si>
  <si>
    <t>Désintéressement des parents</t>
  </si>
  <si>
    <t>Préférence pour un apprentissage ou un travail</t>
  </si>
  <si>
    <t>Crise sécuritaire</t>
  </si>
  <si>
    <t>Maladie</t>
  </si>
  <si>
    <t>Trop loin</t>
  </si>
  <si>
    <t>Mariage/</t>
  </si>
  <si>
    <t>Grossesse</t>
  </si>
  <si>
    <t>Autre</t>
  </si>
  <si>
    <t xml:space="preserve">Milieu </t>
  </si>
  <si>
    <t xml:space="preserve">     'Bamako</t>
  </si>
  <si>
    <t xml:space="preserve">     'Autres Villes</t>
  </si>
  <si>
    <t>Féminin</t>
  </si>
  <si>
    <t>Source : EMOP2017/2018, passage 1 (avril-juin)</t>
  </si>
  <si>
    <t>Tableau 2.3: Répartition de la population par milieu, sexe selon la raison de non-fréquentation scolaire au premier cycle de l’enseignement fondamental (%)</t>
  </si>
  <si>
    <r>
      <t>Tableau 2.4: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 la population par milieu, sexe selon la raison de non-fréquentation scolaire au second cycle de l’enseignement fondamental (%)</t>
    </r>
  </si>
  <si>
    <t>Premier cycle ou Fond1</t>
  </si>
  <si>
    <t>Second cycle ou Fond2</t>
  </si>
  <si>
    <t>Milieu de résidence</t>
  </si>
  <si>
    <t xml:space="preserve">       'Bamako</t>
  </si>
  <si>
    <t xml:space="preserve">       'Autres Villes</t>
  </si>
  <si>
    <r>
      <t>Tableau 2.5: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Taux de redoublement dans les différents cycles de l’enseignement fondamental par région, milieu et selon le sexe (%)</t>
    </r>
  </si>
  <si>
    <t>Non Alphabétisé</t>
  </si>
  <si>
    <r>
      <t xml:space="preserve">Source : </t>
    </r>
    <r>
      <rPr>
        <b/>
        <i/>
        <sz val="12"/>
        <color theme="1"/>
        <rFont val="Arial Narrow"/>
        <family val="2"/>
      </rPr>
      <t>EMOP-2020, passage 1 (avril-juin)</t>
    </r>
  </si>
  <si>
    <t>Tableau 2.6: Taux d'alphabétisation des 15 ans et plus (%) par région, milieu et sexe</t>
  </si>
  <si>
    <t>Tableau 2.7: Taux d'alphabétisation des 15 - 24 ans (%) par région, milieu et sexe</t>
  </si>
  <si>
    <t>Age</t>
  </si>
  <si>
    <t xml:space="preserve"> Moins de 5 ans</t>
  </si>
  <si>
    <t>5 - 10 ans</t>
  </si>
  <si>
    <t>11 -14 ans</t>
  </si>
  <si>
    <t>15 - 59 ans</t>
  </si>
  <si>
    <t xml:space="preserve"> 60 ans et plus</t>
  </si>
  <si>
    <t>Niveau d'instruction</t>
  </si>
  <si>
    <t>Aucun niveau</t>
  </si>
  <si>
    <t>Fondamental 2</t>
  </si>
  <si>
    <t>Secondaire</t>
  </si>
  <si>
    <t>Supérieur</t>
  </si>
  <si>
    <r>
      <t>Tableau 3.1</t>
    </r>
    <r>
      <rPr>
        <sz val="12"/>
        <color theme="1"/>
        <rFont val="Arial Narrow"/>
        <family val="2"/>
      </rPr>
      <t>: </t>
    </r>
    <r>
      <rPr>
        <b/>
        <sz val="12"/>
        <color theme="1"/>
        <rFont val="Arial Narrow"/>
        <family val="2"/>
      </rPr>
      <t>Répartition de la population malienne malade ou blessée au cours des 3 derniers mois par région, milieu, groupe d’âge et niveau d’instruction (%)</t>
    </r>
  </si>
  <si>
    <t>Fièvre/  Paludisme</t>
  </si>
  <si>
    <t>Douleur dans le dos</t>
  </si>
  <si>
    <t>Maux de tête</t>
  </si>
  <si>
    <t>Maux de ventre</t>
  </si>
  <si>
    <t>Population totale</t>
  </si>
  <si>
    <t xml:space="preserve"> Kayes</t>
  </si>
  <si>
    <t xml:space="preserve"> Koulikoro</t>
  </si>
  <si>
    <t xml:space="preserve"> Sikasso</t>
  </si>
  <si>
    <t xml:space="preserve"> Ségou</t>
  </si>
  <si>
    <t xml:space="preserve"> Mopti</t>
  </si>
  <si>
    <t xml:space="preserve"> Bamako</t>
  </si>
  <si>
    <t xml:space="preserve">      'Bamako</t>
  </si>
  <si>
    <t xml:space="preserve">      'Autres Villes</t>
  </si>
  <si>
    <t>Groupe d’âge</t>
  </si>
  <si>
    <t>Moins de 5 ans</t>
  </si>
  <si>
    <t>60 ans et plus</t>
  </si>
  <si>
    <t xml:space="preserve">Tableau 3.2: Prévalence de certaines maladies au cours des 3 derniers mois par région, milieu, sexe et le groupe d’âge (%) </t>
  </si>
  <si>
    <t>Handicap (%)</t>
  </si>
  <si>
    <t>Tableau 3.3: Proportion des personnes ayant au moins un handicap (%) par région, milieu et sexe</t>
  </si>
  <si>
    <t>En emploi</t>
  </si>
  <si>
    <t>Chômeur BIT</t>
  </si>
  <si>
    <t>Main d'œuvre potentielle</t>
  </si>
  <si>
    <t>Autre Hors main d'œuvre</t>
  </si>
  <si>
    <t>Total</t>
  </si>
  <si>
    <t xml:space="preserve">Kayes </t>
  </si>
  <si>
    <t xml:space="preserve">Koulikoro </t>
  </si>
  <si>
    <t xml:space="preserve">Sikasso </t>
  </si>
  <si>
    <t xml:space="preserve">Ségou </t>
  </si>
  <si>
    <t xml:space="preserve">Mopti </t>
  </si>
  <si>
    <t xml:space="preserve">Bamako </t>
  </si>
  <si>
    <t xml:space="preserve">    'Bamako</t>
  </si>
  <si>
    <t xml:space="preserve">    'Autres Villes</t>
  </si>
  <si>
    <t>15 à 34 ans</t>
  </si>
  <si>
    <t>‘15 à 24 ans</t>
  </si>
  <si>
    <t>‘25 à 34 ans</t>
  </si>
  <si>
    <t>35 ans et plus</t>
  </si>
  <si>
    <t>‘35 à 64 ans</t>
  </si>
  <si>
    <t>‘65 ans et plus</t>
  </si>
  <si>
    <t>Tableau 4.1: Structure de la population de 15 ans et plus vis-à-vis de l’emplois par région, milieu, sexe et groupe d’âge</t>
  </si>
  <si>
    <t>Taux de chômage BIT (SU1)</t>
  </si>
  <si>
    <t>Taux combiné du sous-emploi lié au temps de travail et du chômage</t>
  </si>
  <si>
    <t>(SU2)</t>
  </si>
  <si>
    <t>Taux combiné du chômage et de la main d'œuvre potentielle</t>
  </si>
  <si>
    <t>(SU3)</t>
  </si>
  <si>
    <t>Taux de sous-utilisation de la main œuvre</t>
  </si>
  <si>
    <t>(SU4)</t>
  </si>
  <si>
    <t xml:space="preserve">Groupe d'âge </t>
  </si>
  <si>
    <r>
      <t>Tableau 4.2: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Principales caractéristiques de la sous-utilisation de la main d’œuvre par région, milieu, sexe et groupe d’âge</t>
    </r>
  </si>
  <si>
    <r>
      <t xml:space="preserve">Taux combiné du sous-emploi lié au temps de travail et du chômage </t>
    </r>
    <r>
      <rPr>
        <b/>
        <sz val="12"/>
        <color theme="1"/>
        <rFont val="Arial Narrow"/>
        <family val="2"/>
      </rPr>
      <t>(SU2)</t>
    </r>
  </si>
  <si>
    <r>
      <t xml:space="preserve">Taux combiné du chômage et de la main d'œuvre potentielle </t>
    </r>
    <r>
      <rPr>
        <b/>
        <sz val="12"/>
        <color theme="1"/>
        <rFont val="Arial Narrow"/>
        <family val="2"/>
      </rPr>
      <t>(SU3)</t>
    </r>
  </si>
  <si>
    <r>
      <t xml:space="preserve">Taux de sous-utilisation de la main œuvre </t>
    </r>
    <r>
      <rPr>
        <b/>
        <sz val="12"/>
        <color theme="1"/>
        <rFont val="Arial Narrow"/>
        <family val="2"/>
      </rPr>
      <t>(SU4)</t>
    </r>
  </si>
  <si>
    <t xml:space="preserve">5 à 9 ans </t>
  </si>
  <si>
    <t xml:space="preserve">10 à 17 ans </t>
  </si>
  <si>
    <t>5 à 17 ans</t>
  </si>
  <si>
    <r>
      <t xml:space="preserve">Tableau 4.4: </t>
    </r>
    <r>
      <rPr>
        <b/>
        <sz val="12"/>
        <color rgb="FF000000"/>
        <rFont val="Arial Narrow"/>
        <family val="2"/>
      </rPr>
      <t>Proportion d’enfants de 5 à 17 ans occupés par région, milieu et sexe selon le groupe d’âge (%)</t>
    </r>
  </si>
  <si>
    <t>Primaire</t>
  </si>
  <si>
    <t>Industrie</t>
  </si>
  <si>
    <t>Commerce</t>
  </si>
  <si>
    <t>Service</t>
  </si>
  <si>
    <t>Fondamental I</t>
  </si>
  <si>
    <t>Fondamental II</t>
  </si>
  <si>
    <t>Tableau 4.5: Répartition de la population en emplois par région, milieu, sexe, niveau d’instruction selon le secteur d’activité (%)</t>
  </si>
  <si>
    <t>Salariés</t>
  </si>
  <si>
    <t>Patron, travailleur indépendant</t>
  </si>
  <si>
    <t>Apprenti, aide familiale</t>
  </si>
  <si>
    <t xml:space="preserve">        'Bamako</t>
  </si>
  <si>
    <t xml:space="preserve">        'Autres Villes</t>
  </si>
  <si>
    <t>Niveau d’instruction</t>
  </si>
  <si>
    <t>Tableau 4.6: Répartition de la population en emploi par région, milieu, sexe et niveau d’instruction selon le statut salarial (%)</t>
  </si>
  <si>
    <t>1 - 5 jours</t>
  </si>
  <si>
    <t>6 jours</t>
  </si>
  <si>
    <t>7 jours</t>
  </si>
  <si>
    <t>Tableau 4.7: Répartition de la population en emploi par région, milieu et sexe selon le nombre de jours consacrés à l’emploi pendant la dernière semaine (%)</t>
  </si>
  <si>
    <t>Jeunes de 15-24 ans ni dans le système éducatif ni dans l'emploi</t>
  </si>
  <si>
    <t>Jeunes de 15-35 ans ni dans le système éducatif ni dans l'emploi</t>
  </si>
  <si>
    <t>Taux d'emplois vulnérables ou part des travailleurs propre compte et travailleurs familiaux</t>
  </si>
  <si>
    <r>
      <t>Tableau 4.8: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Aperçu de quelques indicateurs des possibilités d’emploi et des gains adéquats sur le marché du travail selon la région et le milieu de résidence</t>
    </r>
  </si>
  <si>
    <t xml:space="preserve">Propriétaire </t>
  </si>
  <si>
    <t>avec titre</t>
  </si>
  <si>
    <t>sans titre</t>
  </si>
  <si>
    <t>Copropriétaire</t>
  </si>
  <si>
    <t xml:space="preserve"> avec titre</t>
  </si>
  <si>
    <t xml:space="preserve"> Copropriétaire </t>
  </si>
  <si>
    <t xml:space="preserve">Locataire </t>
  </si>
  <si>
    <t>simple</t>
  </si>
  <si>
    <t>vente</t>
  </si>
  <si>
    <t>Logé par l'employeur</t>
  </si>
  <si>
    <t>Logé gratui</t>
  </si>
  <si>
    <t>tement</t>
  </si>
  <si>
    <t xml:space="preserve"> Autre </t>
  </si>
  <si>
    <t>Appartement</t>
  </si>
  <si>
    <t>Maison individuelle ou villa</t>
  </si>
  <si>
    <t>Maison dans une concession</t>
  </si>
  <si>
    <t>Maison en bandes</t>
  </si>
  <si>
    <t>Maison individuel simple/case/tente/habitat précaire/baraque</t>
  </si>
  <si>
    <t xml:space="preserve"> Electrification EDM</t>
  </si>
  <si>
    <t xml:space="preserve"> Electricité rurale[1] </t>
  </si>
  <si>
    <t>Groupe électrogène</t>
  </si>
  <si>
    <t xml:space="preserve"> Panneau Solaire</t>
  </si>
  <si>
    <t>Lampe à Gaz</t>
  </si>
  <si>
    <t>Lampe à pétrole</t>
  </si>
  <si>
    <t xml:space="preserve"> Lampe à huile</t>
  </si>
  <si>
    <t xml:space="preserve"> Bougie</t>
  </si>
  <si>
    <t xml:space="preserve"> Torche (piles)</t>
  </si>
  <si>
    <t xml:space="preserve">Autre </t>
  </si>
  <si>
    <t>Electricité[2]</t>
  </si>
  <si>
    <t>Eau minérale</t>
  </si>
  <si>
    <t xml:space="preserve"> Robinet interieur</t>
  </si>
  <si>
    <t>Robinet exterieur</t>
  </si>
  <si>
    <t>Forage</t>
  </si>
  <si>
    <t>Puits aménagé</t>
  </si>
  <si>
    <t>Puits traditionnel</t>
  </si>
  <si>
    <t>Borne fontaine</t>
  </si>
  <si>
    <t>Eaux de surface</t>
  </si>
  <si>
    <t>Porteur d'eau</t>
  </si>
  <si>
    <t>Eau potable en période normale</t>
  </si>
  <si>
    <t>Eau potable en période sèche</t>
  </si>
  <si>
    <t>Intérieur privé avec chasse d'eau</t>
  </si>
  <si>
    <t>Extérieur privé avec chasse d'eau</t>
  </si>
  <si>
    <t xml:space="preserve"> Commun à plusieurs ménages avec chasse d'eau</t>
  </si>
  <si>
    <t>Latrine privée</t>
  </si>
  <si>
    <t xml:space="preserve"> Latrine commune</t>
  </si>
  <si>
    <t xml:space="preserve"> Dans la nature</t>
  </si>
  <si>
    <t>Avec Chasse</t>
  </si>
  <si>
    <t>Traditionnelle</t>
  </si>
  <si>
    <t>Dans la Nature</t>
  </si>
  <si>
    <t>Autres</t>
  </si>
  <si>
    <t xml:space="preserve"> Ramassage privé</t>
  </si>
  <si>
    <t>Ramassage public</t>
  </si>
  <si>
    <t>Poubelle collective</t>
  </si>
  <si>
    <t>Tas d'immondices</t>
  </si>
  <si>
    <t xml:space="preserve"> Rue</t>
  </si>
  <si>
    <t xml:space="preserve"> Caniveau</t>
  </si>
  <si>
    <t xml:space="preserve"> Enfouissement</t>
  </si>
  <si>
    <t>Incinération</t>
  </si>
  <si>
    <t xml:space="preserve"> Dans la Nature</t>
  </si>
  <si>
    <t xml:space="preserve"> Autres</t>
  </si>
  <si>
    <t xml:space="preserve"> Puisard</t>
  </si>
  <si>
    <t>Fosse septique</t>
  </si>
  <si>
    <t>Cour</t>
  </si>
  <si>
    <t>Rue</t>
  </si>
  <si>
    <t>Caniveau</t>
  </si>
  <si>
    <t>Dans la nature</t>
  </si>
  <si>
    <t xml:space="preserve"> Réseau d'égout</t>
  </si>
  <si>
    <t xml:space="preserve"> Autre</t>
  </si>
  <si>
    <t>Téléphone mobile</t>
  </si>
  <si>
    <t>Télévision</t>
  </si>
  <si>
    <t>Connexion Internet</t>
  </si>
  <si>
    <t>Chaine HIFI</t>
  </si>
  <si>
    <t>Ordinateur</t>
  </si>
  <si>
    <t>Téléphone fixe</t>
  </si>
  <si>
    <t>[1] AMADER, Agence des Energies Renouvelables, ESMAP</t>
  </si>
  <si>
    <t>[2] Electricité regroupe : Electrification EDM, Electricité rurale (AMADER, Agence des Energies Renouvelables), Groupe électrogène et panneaux solaires</t>
  </si>
  <si>
    <t xml:space="preserve">[3] Hygiène adéquate : individuel avec chasse d'eau ; commun avec chasse d'eau ; latrine privée. </t>
  </si>
  <si>
    <t>Hygiène inadéquate : Latrine commune à plusieurs ménages ; dans la nature et autres.</t>
  </si>
  <si>
    <t>Tableau 5.1: Répartition des ménages par région, milieu de résidence selon le statut d'occupation du logement (%)</t>
  </si>
  <si>
    <r>
      <t>Tableau 5.2: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Répartition des ménages par région, milieu de résidence et selon le type d’habitat du logement (%) </t>
    </r>
  </si>
  <si>
    <r>
      <t>Tableau 5.3: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l'accès à l'électricité (%)</t>
    </r>
  </si>
  <si>
    <r>
      <t>Tableau 5.4: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Proportion des ménages disposant de l'électricité selon la région et le milieu (%) </t>
    </r>
  </si>
  <si>
    <r>
      <t>Tableau 5.5: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l'accès à l'eau potable (%) [pendant la période normale]</t>
    </r>
  </si>
  <si>
    <r>
      <t>Tableau 5.6: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l'accès à l'eau potable (%) [pendant la période sèche]</t>
    </r>
  </si>
  <si>
    <r>
      <t>Tableau 5.7: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Répartition des ménages selon l'accès à l'eau potable </t>
    </r>
    <r>
      <rPr>
        <sz val="12"/>
        <color theme="1"/>
        <rFont val="Arial Narrow"/>
        <family val="2"/>
      </rPr>
      <t xml:space="preserve">(%) </t>
    </r>
  </si>
  <si>
    <r>
      <t>Tableau 5.8: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le type de toilettes utilisé (%)</t>
    </r>
  </si>
  <si>
    <t>Tableau 5.9: Répartition des ménages par région et milieu selon le type de toilette utilisée (%)[3]</t>
  </si>
  <si>
    <r>
      <t>Tableau 5.10</t>
    </r>
    <r>
      <rPr>
        <sz val="12"/>
        <color theme="1"/>
        <rFont val="Arial Narrow"/>
        <family val="2"/>
      </rPr>
      <t>:</t>
    </r>
    <r>
      <rPr>
        <b/>
        <sz val="12"/>
        <color theme="1"/>
        <rFont val="Arial Narrow"/>
        <family val="2"/>
      </rPr>
      <t xml:space="preserve"> Répartition des ménages selon le mode d’évacuation des ordures ménagères (%)</t>
    </r>
  </si>
  <si>
    <r>
      <t>Tableau 5.11</t>
    </r>
    <r>
      <rPr>
        <sz val="12"/>
        <color theme="1"/>
        <rFont val="Arial Narrow"/>
        <family val="2"/>
      </rPr>
      <t>:</t>
    </r>
    <r>
      <rPr>
        <b/>
        <sz val="12"/>
        <color theme="1"/>
        <rFont val="Arial Narrow"/>
        <family val="2"/>
      </rPr>
      <t xml:space="preserve"> Répartition des ménages selon le mode d'évacuation des eaux usées (%)</t>
    </r>
  </si>
  <si>
    <r>
      <t>Tableau 5.12</t>
    </r>
    <r>
      <rPr>
        <sz val="12"/>
        <color theme="1"/>
        <rFont val="Arial Narrow"/>
        <family val="2"/>
      </rPr>
      <t>:</t>
    </r>
    <r>
      <rPr>
        <b/>
        <sz val="12"/>
        <color theme="1"/>
        <rFont val="Arial Narrow"/>
        <family val="2"/>
      </rPr>
      <t xml:space="preserve"> Proportion de la possession des équipements des ménages selon la région et le milieu (%) </t>
    </r>
  </si>
  <si>
    <t>Sécurité alimentaire</t>
  </si>
  <si>
    <r>
      <t>Tableau 6.1: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Proportion des ménages ayant eu des difficultés pour se nourrir par région et le milieu (%)</t>
    </r>
  </si>
  <si>
    <t>Aucune aide/recours</t>
  </si>
  <si>
    <t>Aide de l'Etat</t>
  </si>
  <si>
    <t>Aide d'une ONG</t>
  </si>
  <si>
    <t>Vente de bétail</t>
  </si>
  <si>
    <t>Vente de son capital</t>
  </si>
  <si>
    <t>Vente de biens</t>
  </si>
  <si>
    <t>Utilisation de son épargne</t>
  </si>
  <si>
    <t>Contracter un prêt</t>
  </si>
  <si>
    <t>Aide d'un parent/ami</t>
  </si>
  <si>
    <t>Émigration d'un membre de la famille</t>
  </si>
  <si>
    <r>
      <t>Tableau 6.2: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Principales stratégies adoptées pour gérer l'insécurité alimentaire dans les ménages, par milieu de résidence (%)</t>
    </r>
  </si>
  <si>
    <t>Moyenne</t>
  </si>
  <si>
    <t>Dépenses des ménages</t>
  </si>
  <si>
    <t>Dépenses par tête</t>
  </si>
  <si>
    <t>Dépenses par équivalent adulte</t>
  </si>
  <si>
    <t>Tableau 7.1 : Dépenses trimestrielles des ménages selon le milieu (FCFA)</t>
  </si>
  <si>
    <t>Achats</t>
  </si>
  <si>
    <t>Autoconsommation</t>
  </si>
  <si>
    <t>Cadeau</t>
  </si>
  <si>
    <t>Tableau 7.2 : Répartition des dépenses par région et milieu selon le mode d’acquisition (%)</t>
  </si>
  <si>
    <t>Mode d’acquisition</t>
  </si>
  <si>
    <r>
      <t>Tableau 7.3 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Structure de la consommation des ménages par mode d’acquisition selon le milieu (%) </t>
    </r>
  </si>
  <si>
    <t>Fonction</t>
  </si>
  <si>
    <t>Montant trimestriel</t>
  </si>
  <si>
    <t>(Milliard de FCFA)</t>
  </si>
  <si>
    <t>Part budgétaire %</t>
  </si>
  <si>
    <t>Montant trimestriel (milliard de FCFA)</t>
  </si>
  <si>
    <t>Part budgétaire   %</t>
  </si>
  <si>
    <t>Alimentation et Boissons non alcoolisées</t>
  </si>
  <si>
    <t>Boissons alcoolisées, Tabac et Stupéfiants</t>
  </si>
  <si>
    <t>Articles d'Habillements et Chaussures</t>
  </si>
  <si>
    <t>Logements, Eau, Électricité, Gaz et Autres Combustibles</t>
  </si>
  <si>
    <t>Meubles, Articles de ménages et Entretien</t>
  </si>
  <si>
    <t>Santé</t>
  </si>
  <si>
    <t>Transport</t>
  </si>
  <si>
    <t>Communication</t>
  </si>
  <si>
    <t>Loisirs et Cultures</t>
  </si>
  <si>
    <t>Enseignements</t>
  </si>
  <si>
    <t>Restaurants et Hôtels</t>
  </si>
  <si>
    <t>Biens et Services Divers</t>
  </si>
  <si>
    <r>
      <t>Tableau 7.4 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Part des fonctions de consommation selon le milieu de résidence </t>
    </r>
  </si>
  <si>
    <t>Logements, Eau, Electricité, Gaz et Autres Combustibles</t>
  </si>
  <si>
    <t>Biens et services Divers</t>
  </si>
  <si>
    <r>
      <t>Tableau 7.5 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Dépenses trimestrielles par région et selon le poste (milliards de FCFA)</t>
    </r>
  </si>
  <si>
    <t>TABLE DES MATIERES</t>
  </si>
  <si>
    <t>Page</t>
  </si>
  <si>
    <t>1- Caractéristiques Socio-Démographiques</t>
  </si>
  <si>
    <t>2- Education et Alphabétisation</t>
  </si>
  <si>
    <t>Tableau 1.1: Répartition de la population malienne de 12 ans et plus, par région, milieu, de résidence selon le statut matrimonial (%)</t>
  </si>
  <si>
    <t>3- Santé</t>
  </si>
  <si>
    <t>4- Emploi</t>
  </si>
  <si>
    <t>Tableau 4.3: Principales caractéristiques de la sous-utilisation de la main d’œuvre des jeunes (15-24 ans) par région, milieu et sexe (%)</t>
  </si>
  <si>
    <t>5- Logement et  Possesion de Biens</t>
  </si>
  <si>
    <t>6- Securité alimentaire</t>
  </si>
  <si>
    <t>7- Dépenses de consommation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</si>
</sst>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b/>
      <sz val="26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color rgb="FF264A60"/>
      <name val="Arial Narrow"/>
      <family val="2"/>
    </font>
    <font>
      <sz val="12"/>
      <color rgb="FF000000"/>
      <name val="Arial Narrow"/>
      <family val="2"/>
    </font>
    <font>
      <b/>
      <i/>
      <sz val="12"/>
      <color rgb="FF000000"/>
      <name val="Arial Narrow"/>
      <family val="2"/>
    </font>
    <font>
      <b/>
      <i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</font>
    <font>
      <i/>
      <sz val="12"/>
      <color theme="1"/>
      <name val="Arial Narrow"/>
      <family val="2"/>
    </font>
    <font>
      <sz val="4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i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0.5"/>
      <color theme="1"/>
      <name val="Arial Narrow"/>
      <family val="2"/>
    </font>
    <font>
      <sz val="10.5"/>
      <color rgb="FF000000"/>
      <name val="Arial Narrow"/>
      <family val="2"/>
    </font>
    <font>
      <i/>
      <sz val="10.5"/>
      <color rgb="FF000000"/>
      <name val="Arial Narrow"/>
      <family val="2"/>
    </font>
    <font>
      <b/>
      <sz val="10.5"/>
      <color rgb="FF00000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24"/>
      <color theme="1"/>
      <name val="Arial Narrow"/>
      <family val="2"/>
    </font>
    <font>
      <sz val="14"/>
      <color rgb="FF000000"/>
      <name val="Arial Narrow"/>
      <family val="2"/>
    </font>
    <font>
      <b/>
      <sz val="14"/>
      <color rgb="FF000000"/>
      <name val="Arial Narrow"/>
      <family val="2"/>
    </font>
    <font>
      <sz val="10"/>
      <name val="Arial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C0C0C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37" fillId="0" borderId="0"/>
  </cellStyleXfs>
  <cellXfs count="290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5" fillId="0" borderId="7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horizontal="right" vertical="center"/>
    </xf>
    <xf numFmtId="0" fontId="16" fillId="0" borderId="6" xfId="0" applyFont="1" applyBorder="1" applyAlignment="1">
      <alignment vertical="center"/>
    </xf>
    <xf numFmtId="0" fontId="16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10" fillId="4" borderId="3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9" xfId="0" applyFont="1" applyBorder="1" applyAlignment="1">
      <alignment horizontal="justify" vertical="center"/>
    </xf>
    <xf numFmtId="0" fontId="10" fillId="5" borderId="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justify" vertical="center"/>
    </xf>
    <xf numFmtId="0" fontId="12" fillId="0" borderId="12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justify" vertical="center"/>
    </xf>
    <xf numFmtId="0" fontId="10" fillId="0" borderId="6" xfId="0" applyFont="1" applyBorder="1" applyAlignment="1">
      <alignment horizontal="justify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0" fillId="0" borderId="7" xfId="0" applyFont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0" xfId="0" applyFont="1"/>
    <xf numFmtId="0" fontId="6" fillId="3" borderId="0" xfId="0" applyFont="1" applyFill="1" applyAlignment="1">
      <alignment vertical="center"/>
    </xf>
    <xf numFmtId="0" fontId="6" fillId="3" borderId="17" xfId="0" applyFont="1" applyFill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4" borderId="17" xfId="0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right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 indent="1"/>
    </xf>
    <xf numFmtId="0" fontId="10" fillId="4" borderId="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9" fillId="0" borderId="19" xfId="0" applyFont="1" applyBorder="1" applyAlignment="1">
      <alignment vertical="center" wrapText="1"/>
    </xf>
    <xf numFmtId="0" fontId="19" fillId="0" borderId="20" xfId="0" applyFont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29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5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5" fillId="0" borderId="36" xfId="0" applyFont="1" applyBorder="1" applyAlignment="1">
      <alignment vertical="center"/>
    </xf>
    <xf numFmtId="0" fontId="15" fillId="0" borderId="37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0"/>
    </xf>
    <xf numFmtId="0" fontId="10" fillId="2" borderId="14" xfId="0" applyFont="1" applyFill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27" fillId="0" borderId="6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8" fillId="0" borderId="6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9" xfId="0" applyFont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18" fillId="0" borderId="5" xfId="1" applyBorder="1" applyAlignment="1">
      <alignment horizontal="center" vertical="center" wrapText="1"/>
    </xf>
    <xf numFmtId="0" fontId="18" fillId="0" borderId="6" xfId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7" xfId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0" fillId="4" borderId="7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8" fillId="0" borderId="0" xfId="1" applyAlignment="1">
      <alignment vertical="center"/>
    </xf>
    <xf numFmtId="0" fontId="33" fillId="0" borderId="0" xfId="0" applyFont="1" applyAlignment="1">
      <alignment vertical="center"/>
    </xf>
    <xf numFmtId="0" fontId="18" fillId="0" borderId="10" xfId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35" fillId="0" borderId="5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5" fillId="0" borderId="6" xfId="0" applyFont="1" applyBorder="1" applyAlignment="1">
      <alignment vertical="center"/>
    </xf>
    <xf numFmtId="0" fontId="36" fillId="0" borderId="9" xfId="0" applyFont="1" applyBorder="1" applyAlignment="1">
      <alignment horizontal="center" vertical="center"/>
    </xf>
    <xf numFmtId="0" fontId="36" fillId="0" borderId="6" xfId="0" applyFont="1" applyBorder="1" applyAlignment="1">
      <alignment vertical="center"/>
    </xf>
    <xf numFmtId="3" fontId="35" fillId="0" borderId="9" xfId="0" applyNumberFormat="1" applyFont="1" applyBorder="1" applyAlignment="1">
      <alignment horizontal="center" vertical="center"/>
    </xf>
    <xf numFmtId="0" fontId="35" fillId="6" borderId="9" xfId="0" applyFont="1" applyFill="1" applyBorder="1" applyAlignment="1">
      <alignment vertical="center"/>
    </xf>
    <xf numFmtId="0" fontId="6" fillId="0" borderId="4" xfId="0" applyFont="1" applyBorder="1"/>
    <xf numFmtId="0" fontId="10" fillId="2" borderId="1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36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39" fillId="0" borderId="0" xfId="0" applyFont="1"/>
    <xf numFmtId="0" fontId="38" fillId="0" borderId="0" xfId="2" applyFont="1" applyAlignment="1"/>
    <xf numFmtId="0" fontId="39" fillId="0" borderId="0" xfId="0" applyFont="1" applyAlignment="1">
      <alignment wrapText="1"/>
    </xf>
    <xf numFmtId="3" fontId="38" fillId="0" borderId="0" xfId="2" applyNumberFormat="1" applyFont="1" applyAlignment="1">
      <alignment horizontal="center" wrapText="1"/>
    </xf>
    <xf numFmtId="3" fontId="38" fillId="0" borderId="0" xfId="2" applyNumberFormat="1" applyFont="1" applyAlignment="1">
      <alignment horizontal="center" vertical="top" wrapText="1"/>
    </xf>
    <xf numFmtId="3" fontId="40" fillId="0" borderId="0" xfId="2" applyNumberFormat="1" applyFont="1" applyAlignment="1">
      <alignment horizontal="center" vertical="top" wrapText="1"/>
    </xf>
    <xf numFmtId="0" fontId="38" fillId="0" borderId="0" xfId="2" applyFont="1" applyAlignment="1">
      <alignment horizontal="left"/>
    </xf>
    <xf numFmtId="0" fontId="41" fillId="0" borderId="0" xfId="0" applyFont="1" applyAlignment="1">
      <alignment horizontal="center"/>
    </xf>
    <xf numFmtId="0" fontId="40" fillId="0" borderId="0" xfId="2" applyFont="1" applyAlignment="1">
      <alignment horizontal="center" wrapText="1"/>
    </xf>
  </cellXfs>
  <cellStyles count="3">
    <cellStyle name="Lien hypertexte" xfId="1" builtinId="8"/>
    <cellStyle name="Normal" xfId="0" builtinId="0"/>
    <cellStyle name="Normal_ELIM Resultats bruts version finale 21" xfId="2" xr:uid="{A95A55DB-E9AD-4A70-81A5-C2D23A814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552450</xdr:colOff>
      <xdr:row>36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A2ADD6-2CE1-4C68-B1CC-B4F49AFC9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48450" cy="701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CAC7-8E33-46B5-9C63-B5C7673A03FC}">
  <dimension ref="A1:I40"/>
  <sheetViews>
    <sheetView workbookViewId="0">
      <selection sqref="A1:I40"/>
    </sheetView>
  </sheetViews>
  <sheetFormatPr baseColWidth="10" defaultRowHeight="15" x14ac:dyDescent="0.25"/>
  <sheetData>
    <row r="1" spans="1:9" x14ac:dyDescent="0.25">
      <c r="A1" s="69"/>
      <c r="B1" s="69"/>
      <c r="C1" s="69"/>
      <c r="D1" s="69"/>
      <c r="E1" s="69"/>
      <c r="F1" s="69"/>
      <c r="G1" s="69"/>
      <c r="H1" s="69"/>
      <c r="I1" s="69"/>
    </row>
    <row r="2" spans="1:9" x14ac:dyDescent="0.25">
      <c r="A2" s="69"/>
      <c r="B2" s="69"/>
      <c r="C2" s="69"/>
      <c r="D2" s="69"/>
      <c r="E2" s="69"/>
      <c r="F2" s="69"/>
      <c r="G2" s="69"/>
      <c r="H2" s="69"/>
      <c r="I2" s="69"/>
    </row>
    <row r="3" spans="1:9" x14ac:dyDescent="0.25">
      <c r="A3" s="69"/>
      <c r="B3" s="69"/>
      <c r="C3" s="69"/>
      <c r="D3" s="69"/>
      <c r="E3" s="69"/>
      <c r="F3" s="69"/>
      <c r="G3" s="69"/>
      <c r="H3" s="69"/>
      <c r="I3" s="69"/>
    </row>
    <row r="4" spans="1:9" x14ac:dyDescent="0.25">
      <c r="A4" s="69"/>
      <c r="B4" s="69"/>
      <c r="C4" s="69"/>
      <c r="D4" s="69"/>
      <c r="E4" s="69"/>
      <c r="F4" s="69"/>
      <c r="G4" s="69"/>
      <c r="H4" s="69"/>
      <c r="I4" s="69"/>
    </row>
    <row r="5" spans="1:9" x14ac:dyDescent="0.25">
      <c r="A5" s="69"/>
      <c r="B5" s="69"/>
      <c r="C5" s="69"/>
      <c r="D5" s="69"/>
      <c r="E5" s="69"/>
      <c r="F5" s="69"/>
      <c r="G5" s="69"/>
      <c r="H5" s="69"/>
      <c r="I5" s="69"/>
    </row>
    <row r="6" spans="1:9" x14ac:dyDescent="0.25">
      <c r="A6" s="69"/>
      <c r="B6" s="69"/>
      <c r="C6" s="69"/>
      <c r="D6" s="69"/>
      <c r="E6" s="69"/>
      <c r="F6" s="69"/>
      <c r="G6" s="69"/>
      <c r="H6" s="69"/>
      <c r="I6" s="69"/>
    </row>
    <row r="7" spans="1:9" x14ac:dyDescent="0.25">
      <c r="A7" s="69"/>
      <c r="B7" s="69"/>
      <c r="C7" s="69"/>
      <c r="D7" s="69"/>
      <c r="E7" s="69"/>
      <c r="F7" s="69"/>
      <c r="G7" s="69"/>
      <c r="H7" s="69"/>
      <c r="I7" s="69"/>
    </row>
    <row r="8" spans="1:9" x14ac:dyDescent="0.25">
      <c r="A8" s="69"/>
      <c r="B8" s="69"/>
      <c r="C8" s="69"/>
      <c r="D8" s="69"/>
      <c r="E8" s="69"/>
      <c r="F8" s="69"/>
      <c r="G8" s="69"/>
      <c r="H8" s="69"/>
      <c r="I8" s="69"/>
    </row>
    <row r="9" spans="1:9" x14ac:dyDescent="0.25">
      <c r="A9" s="69"/>
      <c r="B9" s="69"/>
      <c r="C9" s="69"/>
      <c r="D9" s="69"/>
      <c r="E9" s="69"/>
      <c r="F9" s="69"/>
      <c r="G9" s="69"/>
      <c r="H9" s="69"/>
      <c r="I9" s="69"/>
    </row>
    <row r="10" spans="1:9" x14ac:dyDescent="0.25">
      <c r="A10" s="69"/>
      <c r="B10" s="69"/>
      <c r="C10" s="69"/>
      <c r="D10" s="69"/>
      <c r="E10" s="69"/>
      <c r="F10" s="69"/>
      <c r="G10" s="69"/>
      <c r="H10" s="69"/>
      <c r="I10" s="69"/>
    </row>
    <row r="11" spans="1:9" x14ac:dyDescent="0.25">
      <c r="A11" s="69"/>
      <c r="B11" s="69"/>
      <c r="C11" s="69"/>
      <c r="D11" s="69"/>
      <c r="E11" s="69"/>
      <c r="F11" s="69"/>
      <c r="G11" s="69"/>
      <c r="H11" s="69"/>
      <c r="I11" s="69"/>
    </row>
    <row r="12" spans="1:9" x14ac:dyDescent="0.25">
      <c r="A12" s="69"/>
      <c r="B12" s="69"/>
      <c r="C12" s="69"/>
      <c r="D12" s="69"/>
      <c r="E12" s="69"/>
      <c r="F12" s="69"/>
      <c r="G12" s="69"/>
      <c r="H12" s="69"/>
      <c r="I12" s="69"/>
    </row>
    <row r="13" spans="1:9" x14ac:dyDescent="0.25">
      <c r="A13" s="69"/>
      <c r="B13" s="69"/>
      <c r="C13" s="69"/>
      <c r="D13" s="69"/>
      <c r="E13" s="69"/>
      <c r="F13" s="69"/>
      <c r="G13" s="69"/>
      <c r="H13" s="69"/>
      <c r="I13" s="69"/>
    </row>
    <row r="14" spans="1:9" x14ac:dyDescent="0.25">
      <c r="A14" s="69"/>
      <c r="B14" s="69"/>
      <c r="C14" s="69"/>
      <c r="D14" s="69"/>
      <c r="E14" s="69"/>
      <c r="F14" s="69"/>
      <c r="G14" s="69"/>
      <c r="H14" s="69"/>
      <c r="I14" s="69"/>
    </row>
    <row r="15" spans="1:9" x14ac:dyDescent="0.25">
      <c r="A15" s="69"/>
      <c r="B15" s="69"/>
      <c r="C15" s="69"/>
      <c r="D15" s="69"/>
      <c r="E15" s="69"/>
      <c r="F15" s="69"/>
      <c r="G15" s="69"/>
      <c r="H15" s="69"/>
      <c r="I15" s="69"/>
    </row>
    <row r="16" spans="1:9" x14ac:dyDescent="0.25">
      <c r="A16" s="69"/>
      <c r="B16" s="69"/>
      <c r="C16" s="69"/>
      <c r="D16" s="69"/>
      <c r="E16" s="69"/>
      <c r="F16" s="69"/>
      <c r="G16" s="69"/>
      <c r="H16" s="69"/>
      <c r="I16" s="69"/>
    </row>
    <row r="17" spans="1:9" x14ac:dyDescent="0.25">
      <c r="A17" s="69"/>
      <c r="B17" s="69"/>
      <c r="C17" s="69"/>
      <c r="D17" s="69"/>
      <c r="E17" s="69"/>
      <c r="F17" s="69"/>
      <c r="G17" s="69"/>
      <c r="H17" s="69"/>
      <c r="I17" s="69"/>
    </row>
    <row r="18" spans="1:9" x14ac:dyDescent="0.25">
      <c r="A18" s="69"/>
      <c r="B18" s="69"/>
      <c r="C18" s="69"/>
      <c r="D18" s="69"/>
      <c r="E18" s="69"/>
      <c r="F18" s="69"/>
      <c r="G18" s="69"/>
      <c r="H18" s="69"/>
      <c r="I18" s="69"/>
    </row>
    <row r="19" spans="1:9" x14ac:dyDescent="0.25">
      <c r="A19" s="69"/>
      <c r="B19" s="69"/>
      <c r="C19" s="69"/>
      <c r="D19" s="69"/>
      <c r="E19" s="69"/>
      <c r="F19" s="69"/>
      <c r="G19" s="69"/>
      <c r="H19" s="69"/>
      <c r="I19" s="69"/>
    </row>
    <row r="20" spans="1:9" x14ac:dyDescent="0.25">
      <c r="A20" s="69"/>
      <c r="B20" s="69"/>
      <c r="C20" s="69"/>
      <c r="D20" s="69"/>
      <c r="E20" s="69"/>
      <c r="F20" s="69"/>
      <c r="G20" s="69"/>
      <c r="H20" s="69"/>
      <c r="I20" s="69"/>
    </row>
    <row r="21" spans="1:9" x14ac:dyDescent="0.25">
      <c r="A21" s="69"/>
      <c r="B21" s="69"/>
      <c r="C21" s="69"/>
      <c r="D21" s="69"/>
      <c r="E21" s="69"/>
      <c r="F21" s="69"/>
      <c r="G21" s="69"/>
      <c r="H21" s="69"/>
      <c r="I21" s="69"/>
    </row>
    <row r="22" spans="1:9" x14ac:dyDescent="0.25">
      <c r="A22" s="69"/>
      <c r="B22" s="69"/>
      <c r="C22" s="69"/>
      <c r="D22" s="69"/>
      <c r="E22" s="69"/>
      <c r="F22" s="69"/>
      <c r="G22" s="69"/>
      <c r="H22" s="69"/>
      <c r="I22" s="69"/>
    </row>
    <row r="23" spans="1:9" x14ac:dyDescent="0.25">
      <c r="A23" s="69"/>
      <c r="B23" s="69"/>
      <c r="C23" s="69"/>
      <c r="D23" s="69"/>
      <c r="E23" s="69"/>
      <c r="F23" s="69"/>
      <c r="G23" s="69"/>
      <c r="H23" s="69"/>
      <c r="I23" s="69"/>
    </row>
    <row r="24" spans="1:9" x14ac:dyDescent="0.25">
      <c r="A24" s="69"/>
      <c r="B24" s="69"/>
      <c r="C24" s="69"/>
      <c r="D24" s="69"/>
      <c r="E24" s="69"/>
      <c r="F24" s="69"/>
      <c r="G24" s="69"/>
      <c r="H24" s="69"/>
      <c r="I24" s="69"/>
    </row>
    <row r="25" spans="1:9" x14ac:dyDescent="0.25">
      <c r="A25" s="69"/>
      <c r="B25" s="69"/>
      <c r="C25" s="69"/>
      <c r="D25" s="69"/>
      <c r="E25" s="69"/>
      <c r="F25" s="69"/>
      <c r="G25" s="69"/>
      <c r="H25" s="69"/>
      <c r="I25" s="69"/>
    </row>
    <row r="26" spans="1:9" x14ac:dyDescent="0.25">
      <c r="A26" s="69"/>
      <c r="B26" s="69"/>
      <c r="C26" s="69"/>
      <c r="D26" s="69"/>
      <c r="E26" s="69"/>
      <c r="F26" s="69"/>
      <c r="G26" s="69"/>
      <c r="H26" s="69"/>
      <c r="I26" s="69"/>
    </row>
    <row r="27" spans="1:9" x14ac:dyDescent="0.25">
      <c r="A27" s="69"/>
      <c r="B27" s="69"/>
      <c r="C27" s="69"/>
      <c r="D27" s="69"/>
      <c r="E27" s="69"/>
      <c r="F27" s="69"/>
      <c r="G27" s="69"/>
      <c r="H27" s="69"/>
      <c r="I27" s="69"/>
    </row>
    <row r="28" spans="1:9" x14ac:dyDescent="0.25">
      <c r="A28" s="69"/>
      <c r="B28" s="69"/>
      <c r="C28" s="69"/>
      <c r="D28" s="69"/>
      <c r="E28" s="69"/>
      <c r="F28" s="69"/>
      <c r="G28" s="69"/>
      <c r="H28" s="69"/>
      <c r="I28" s="69"/>
    </row>
    <row r="29" spans="1:9" x14ac:dyDescent="0.25">
      <c r="A29" s="69"/>
      <c r="B29" s="69"/>
      <c r="C29" s="69"/>
      <c r="D29" s="69"/>
      <c r="E29" s="69"/>
      <c r="F29" s="69"/>
      <c r="G29" s="69"/>
      <c r="H29" s="69"/>
      <c r="I29" s="69"/>
    </row>
    <row r="30" spans="1:9" x14ac:dyDescent="0.25">
      <c r="A30" s="69"/>
      <c r="B30" s="69"/>
      <c r="C30" s="69"/>
      <c r="D30" s="69"/>
      <c r="E30" s="69"/>
      <c r="F30" s="69"/>
      <c r="G30" s="69"/>
      <c r="H30" s="69"/>
      <c r="I30" s="69"/>
    </row>
    <row r="31" spans="1:9" x14ac:dyDescent="0.25">
      <c r="A31" s="69"/>
      <c r="B31" s="69"/>
      <c r="C31" s="69"/>
      <c r="D31" s="69"/>
      <c r="E31" s="69"/>
      <c r="F31" s="69"/>
      <c r="G31" s="69"/>
      <c r="H31" s="69"/>
      <c r="I31" s="69"/>
    </row>
    <row r="32" spans="1:9" x14ac:dyDescent="0.25">
      <c r="A32" s="69"/>
      <c r="B32" s="69"/>
      <c r="C32" s="69"/>
      <c r="D32" s="69"/>
      <c r="E32" s="69"/>
      <c r="F32" s="69"/>
      <c r="G32" s="69"/>
      <c r="H32" s="69"/>
      <c r="I32" s="69"/>
    </row>
    <row r="33" spans="1:9" x14ac:dyDescent="0.25">
      <c r="A33" s="69"/>
      <c r="B33" s="69"/>
      <c r="C33" s="69"/>
      <c r="D33" s="69"/>
      <c r="E33" s="69"/>
      <c r="F33" s="69"/>
      <c r="G33" s="69"/>
      <c r="H33" s="69"/>
      <c r="I33" s="69"/>
    </row>
    <row r="34" spans="1:9" x14ac:dyDescent="0.25">
      <c r="A34" s="69"/>
      <c r="B34" s="69"/>
      <c r="C34" s="69"/>
      <c r="D34" s="69"/>
      <c r="E34" s="69"/>
      <c r="F34" s="69"/>
      <c r="G34" s="69"/>
      <c r="H34" s="69"/>
      <c r="I34" s="69"/>
    </row>
    <row r="35" spans="1:9" x14ac:dyDescent="0.25">
      <c r="A35" s="69"/>
      <c r="B35" s="69"/>
      <c r="C35" s="69"/>
      <c r="D35" s="69"/>
      <c r="E35" s="69"/>
      <c r="F35" s="69"/>
      <c r="G35" s="69"/>
      <c r="H35" s="69"/>
      <c r="I35" s="69"/>
    </row>
    <row r="36" spans="1:9" x14ac:dyDescent="0.25">
      <c r="A36" s="69"/>
      <c r="B36" s="69"/>
      <c r="C36" s="69"/>
      <c r="D36" s="69"/>
      <c r="E36" s="69"/>
      <c r="F36" s="69"/>
      <c r="G36" s="69"/>
      <c r="H36" s="69"/>
      <c r="I36" s="69"/>
    </row>
    <row r="37" spans="1:9" x14ac:dyDescent="0.25">
      <c r="A37" s="69"/>
      <c r="B37" s="69"/>
      <c r="C37" s="69"/>
      <c r="D37" s="69"/>
      <c r="E37" s="69"/>
      <c r="F37" s="69"/>
      <c r="G37" s="69"/>
      <c r="H37" s="69"/>
      <c r="I37" s="69"/>
    </row>
    <row r="38" spans="1:9" x14ac:dyDescent="0.25">
      <c r="A38" s="69"/>
      <c r="B38" s="69"/>
      <c r="C38" s="69"/>
      <c r="D38" s="69"/>
      <c r="E38" s="69"/>
      <c r="F38" s="69"/>
      <c r="G38" s="69"/>
      <c r="H38" s="69"/>
      <c r="I38" s="69"/>
    </row>
    <row r="39" spans="1:9" x14ac:dyDescent="0.25">
      <c r="A39" s="69"/>
      <c r="B39" s="69"/>
      <c r="C39" s="69"/>
      <c r="D39" s="69"/>
      <c r="E39" s="69"/>
      <c r="F39" s="69"/>
      <c r="G39" s="69"/>
      <c r="H39" s="69"/>
      <c r="I39" s="69"/>
    </row>
    <row r="40" spans="1:9" x14ac:dyDescent="0.25">
      <c r="A40" s="69"/>
      <c r="B40" s="69"/>
      <c r="C40" s="69"/>
      <c r="D40" s="69"/>
      <c r="E40" s="69"/>
      <c r="F40" s="69"/>
      <c r="G40" s="69"/>
      <c r="H40" s="69"/>
      <c r="I40" s="69"/>
    </row>
  </sheetData>
  <mergeCells count="1">
    <mergeCell ref="A1:I4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4B27D-2DCB-45D3-8D55-A3D9FB11F838}">
  <dimension ref="C8:F14"/>
  <sheetViews>
    <sheetView workbookViewId="0">
      <selection activeCell="E17" sqref="E17"/>
    </sheetView>
  </sheetViews>
  <sheetFormatPr baseColWidth="10" defaultRowHeight="15" x14ac:dyDescent="0.25"/>
  <sheetData>
    <row r="8" spans="3:6" ht="15.75" customHeight="1" x14ac:dyDescent="0.25">
      <c r="C8" s="2" t="s">
        <v>1</v>
      </c>
      <c r="D8" s="2"/>
      <c r="E8" s="2"/>
      <c r="F8" s="2"/>
    </row>
    <row r="9" spans="3:6" x14ac:dyDescent="0.25">
      <c r="C9" s="2"/>
      <c r="D9" s="2"/>
      <c r="E9" s="2"/>
      <c r="F9" s="2"/>
    </row>
    <row r="10" spans="3:6" x14ac:dyDescent="0.25">
      <c r="C10" s="2"/>
      <c r="D10" s="2"/>
      <c r="E10" s="2"/>
      <c r="F10" s="2"/>
    </row>
    <row r="11" spans="3:6" x14ac:dyDescent="0.25">
      <c r="C11" s="2"/>
      <c r="D11" s="2"/>
      <c r="E11" s="2"/>
      <c r="F11" s="2"/>
    </row>
    <row r="12" spans="3:6" x14ac:dyDescent="0.25">
      <c r="C12" s="2"/>
      <c r="D12" s="2"/>
      <c r="E12" s="2"/>
      <c r="F12" s="2"/>
    </row>
    <row r="13" spans="3:6" x14ac:dyDescent="0.25">
      <c r="C13" s="2"/>
      <c r="D13" s="2"/>
      <c r="E13" s="2"/>
      <c r="F13" s="2"/>
    </row>
    <row r="14" spans="3:6" x14ac:dyDescent="0.25">
      <c r="C14" s="2"/>
      <c r="D14" s="2"/>
      <c r="E14" s="2"/>
      <c r="F14" s="2"/>
    </row>
  </sheetData>
  <mergeCells count="1">
    <mergeCell ref="C8:F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EFDB-2D58-497E-8DBF-6B8482E72BC2}">
  <dimension ref="A1:C20"/>
  <sheetViews>
    <sheetView workbookViewId="0">
      <selection activeCell="C6" sqref="C6"/>
    </sheetView>
  </sheetViews>
  <sheetFormatPr baseColWidth="10" defaultRowHeight="15" x14ac:dyDescent="0.25"/>
  <cols>
    <col min="1" max="1" width="32.5703125" customWidth="1"/>
    <col min="2" max="2" width="45.42578125" customWidth="1"/>
    <col min="3" max="3" width="40.28515625" customWidth="1"/>
  </cols>
  <sheetData>
    <row r="1" spans="1:3" ht="16.5" thickBot="1" x14ac:dyDescent="0.3">
      <c r="A1" s="31" t="s">
        <v>68</v>
      </c>
      <c r="B1" s="31"/>
      <c r="C1" s="31"/>
    </row>
    <row r="2" spans="1:3" ht="16.5" thickBot="1" x14ac:dyDescent="0.3">
      <c r="A2" s="34"/>
      <c r="B2" s="35" t="s">
        <v>65</v>
      </c>
      <c r="C2" s="35" t="s">
        <v>66</v>
      </c>
    </row>
    <row r="3" spans="1:3" ht="16.5" thickBot="1" x14ac:dyDescent="0.3">
      <c r="A3" s="25" t="s">
        <v>13</v>
      </c>
      <c r="B3" s="26"/>
      <c r="C3" s="29"/>
    </row>
    <row r="4" spans="1:3" ht="16.5" thickBot="1" x14ac:dyDescent="0.3">
      <c r="A4" s="21" t="s">
        <v>14</v>
      </c>
      <c r="B4" s="22">
        <v>77.2</v>
      </c>
      <c r="C4" s="22">
        <v>59</v>
      </c>
    </row>
    <row r="5" spans="1:3" ht="16.5" thickBot="1" x14ac:dyDescent="0.3">
      <c r="A5" s="21" t="s">
        <v>15</v>
      </c>
      <c r="B5" s="22">
        <v>69.400000000000006</v>
      </c>
      <c r="C5" s="22">
        <v>56.5</v>
      </c>
    </row>
    <row r="6" spans="1:3" ht="16.5" thickBot="1" x14ac:dyDescent="0.3">
      <c r="A6" s="21" t="s">
        <v>16</v>
      </c>
      <c r="B6" s="22">
        <v>73.900000000000006</v>
      </c>
      <c r="C6" s="22">
        <v>62.9</v>
      </c>
    </row>
    <row r="7" spans="1:3" ht="16.5" thickBot="1" x14ac:dyDescent="0.3">
      <c r="A7" s="21" t="s">
        <v>17</v>
      </c>
      <c r="B7" s="22">
        <v>58.4</v>
      </c>
      <c r="C7" s="22">
        <v>49.3</v>
      </c>
    </row>
    <row r="8" spans="1:3" ht="16.5" thickBot="1" x14ac:dyDescent="0.3">
      <c r="A8" s="21" t="s">
        <v>18</v>
      </c>
      <c r="B8" s="22">
        <v>46.4</v>
      </c>
      <c r="C8" s="22">
        <v>37.299999999999997</v>
      </c>
    </row>
    <row r="9" spans="1:3" ht="16.5" thickBot="1" x14ac:dyDescent="0.3">
      <c r="A9" s="21" t="s">
        <v>19</v>
      </c>
      <c r="B9" s="22">
        <v>86.2</v>
      </c>
      <c r="C9" s="22">
        <v>69.7</v>
      </c>
    </row>
    <row r="10" spans="1:3" ht="16.5" thickBot="1" x14ac:dyDescent="0.3">
      <c r="A10" s="21" t="s">
        <v>20</v>
      </c>
      <c r="B10" s="22">
        <v>64.2</v>
      </c>
      <c r="C10" s="22">
        <v>59.2</v>
      </c>
    </row>
    <row r="11" spans="1:3" ht="16.5" thickBot="1" x14ac:dyDescent="0.3">
      <c r="A11" s="21" t="s">
        <v>21</v>
      </c>
      <c r="B11" s="22">
        <v>66.2</v>
      </c>
      <c r="C11" s="22">
        <v>57.8</v>
      </c>
    </row>
    <row r="12" spans="1:3" ht="16.5" thickBot="1" x14ac:dyDescent="0.3">
      <c r="A12" s="21" t="s">
        <v>22</v>
      </c>
      <c r="B12" s="22">
        <v>104.8</v>
      </c>
      <c r="C12" s="22">
        <v>84.8</v>
      </c>
    </row>
    <row r="13" spans="1:3" ht="16.5" thickBot="1" x14ac:dyDescent="0.3">
      <c r="A13" s="25" t="s">
        <v>23</v>
      </c>
      <c r="B13" s="26"/>
      <c r="C13" s="29"/>
    </row>
    <row r="14" spans="1:3" ht="16.5" thickBot="1" x14ac:dyDescent="0.3">
      <c r="A14" s="21" t="s">
        <v>24</v>
      </c>
      <c r="B14" s="22">
        <v>95.4</v>
      </c>
      <c r="C14" s="22">
        <v>77.2</v>
      </c>
    </row>
    <row r="15" spans="1:3" ht="16.5" thickBot="1" x14ac:dyDescent="0.3">
      <c r="A15" s="21" t="s">
        <v>25</v>
      </c>
      <c r="B15" s="22">
        <v>64.099999999999994</v>
      </c>
      <c r="C15" s="22">
        <v>52.8</v>
      </c>
    </row>
    <row r="16" spans="1:3" ht="16.5" thickBot="1" x14ac:dyDescent="0.3">
      <c r="A16" s="25" t="s">
        <v>67</v>
      </c>
      <c r="B16" s="26"/>
      <c r="C16" s="29"/>
    </row>
    <row r="17" spans="1:3" ht="16.5" thickBot="1" x14ac:dyDescent="0.3">
      <c r="A17" s="21" t="s">
        <v>62</v>
      </c>
      <c r="B17" s="22">
        <v>70.2</v>
      </c>
      <c r="C17" s="22">
        <v>57.7</v>
      </c>
    </row>
    <row r="18" spans="1:3" ht="16.5" thickBot="1" x14ac:dyDescent="0.3">
      <c r="A18" s="21" t="s">
        <v>63</v>
      </c>
      <c r="B18" s="22">
        <v>72.099999999999994</v>
      </c>
      <c r="C18" s="22">
        <v>59</v>
      </c>
    </row>
    <row r="19" spans="1:3" ht="16.5" thickBot="1" x14ac:dyDescent="0.3">
      <c r="A19" s="23" t="s">
        <v>33</v>
      </c>
      <c r="B19" s="24">
        <v>71.099999999999994</v>
      </c>
      <c r="C19" s="24">
        <v>58.3</v>
      </c>
    </row>
    <row r="20" spans="1:3" ht="15.75" x14ac:dyDescent="0.25">
      <c r="A20" s="36" t="s">
        <v>45</v>
      </c>
    </row>
  </sheetData>
  <mergeCells count="4">
    <mergeCell ref="A3:C3"/>
    <mergeCell ref="A13:C13"/>
    <mergeCell ref="A16:C16"/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BB9F-A2E0-467D-95D8-209AE98844E0}">
  <dimension ref="A1:C20"/>
  <sheetViews>
    <sheetView workbookViewId="0">
      <selection activeCell="E11" sqref="E11"/>
    </sheetView>
  </sheetViews>
  <sheetFormatPr baseColWidth="10" defaultRowHeight="15" x14ac:dyDescent="0.25"/>
  <cols>
    <col min="1" max="1" width="26.5703125" customWidth="1"/>
    <col min="2" max="2" width="29.85546875" customWidth="1"/>
    <col min="3" max="3" width="34.28515625" customWidth="1"/>
  </cols>
  <sheetData>
    <row r="1" spans="1:3" ht="16.5" thickBot="1" x14ac:dyDescent="0.3">
      <c r="A1" s="31" t="s">
        <v>71</v>
      </c>
      <c r="B1" s="31"/>
      <c r="C1" s="31"/>
    </row>
    <row r="2" spans="1:3" ht="32.25" thickBot="1" x14ac:dyDescent="0.3">
      <c r="A2" s="34"/>
      <c r="B2" s="35" t="s">
        <v>69</v>
      </c>
      <c r="C2" s="35" t="s">
        <v>70</v>
      </c>
    </row>
    <row r="3" spans="1:3" ht="16.5" thickBot="1" x14ac:dyDescent="0.3">
      <c r="A3" s="25" t="s">
        <v>13</v>
      </c>
      <c r="B3" s="26"/>
      <c r="C3" s="29"/>
    </row>
    <row r="4" spans="1:3" ht="16.5" thickBot="1" x14ac:dyDescent="0.3">
      <c r="A4" s="21" t="s">
        <v>14</v>
      </c>
      <c r="B4" s="22">
        <v>32.4</v>
      </c>
      <c r="C4" s="22">
        <v>18</v>
      </c>
    </row>
    <row r="5" spans="1:3" ht="16.5" thickBot="1" x14ac:dyDescent="0.3">
      <c r="A5" s="21" t="s">
        <v>15</v>
      </c>
      <c r="B5" s="22">
        <v>48.1</v>
      </c>
      <c r="C5" s="22">
        <v>30.2</v>
      </c>
    </row>
    <row r="6" spans="1:3" ht="16.5" thickBot="1" x14ac:dyDescent="0.3">
      <c r="A6" s="21" t="s">
        <v>16</v>
      </c>
      <c r="B6" s="22">
        <v>63.7</v>
      </c>
      <c r="C6" s="22">
        <v>35.6</v>
      </c>
    </row>
    <row r="7" spans="1:3" ht="16.5" thickBot="1" x14ac:dyDescent="0.3">
      <c r="A7" s="21" t="s">
        <v>17</v>
      </c>
      <c r="B7" s="22">
        <v>51.5</v>
      </c>
      <c r="C7" s="22">
        <v>31.1</v>
      </c>
    </row>
    <row r="8" spans="1:3" ht="16.5" thickBot="1" x14ac:dyDescent="0.3">
      <c r="A8" s="21" t="s">
        <v>18</v>
      </c>
      <c r="B8" s="22">
        <v>35.9</v>
      </c>
      <c r="C8" s="22">
        <v>18.5</v>
      </c>
    </row>
    <row r="9" spans="1:3" ht="16.5" thickBot="1" x14ac:dyDescent="0.3">
      <c r="A9" s="21" t="s">
        <v>19</v>
      </c>
      <c r="B9" s="22">
        <v>44.7</v>
      </c>
      <c r="C9" s="22">
        <v>32.5</v>
      </c>
    </row>
    <row r="10" spans="1:3" ht="16.5" thickBot="1" x14ac:dyDescent="0.3">
      <c r="A10" s="21" t="s">
        <v>20</v>
      </c>
      <c r="B10" s="22">
        <v>90.4</v>
      </c>
      <c r="C10" s="22">
        <v>60</v>
      </c>
    </row>
    <row r="11" spans="1:3" ht="16.5" thickBot="1" x14ac:dyDescent="0.3">
      <c r="A11" s="21" t="s">
        <v>21</v>
      </c>
      <c r="B11" s="22">
        <v>42.2</v>
      </c>
      <c r="C11" s="22">
        <v>24.6</v>
      </c>
    </row>
    <row r="12" spans="1:3" ht="16.5" thickBot="1" x14ac:dyDescent="0.3">
      <c r="A12" s="21" t="s">
        <v>22</v>
      </c>
      <c r="B12" s="22">
        <v>84.7</v>
      </c>
      <c r="C12" s="22">
        <v>48.1</v>
      </c>
    </row>
    <row r="13" spans="1:3" ht="16.5" thickBot="1" x14ac:dyDescent="0.3">
      <c r="A13" s="25" t="s">
        <v>23</v>
      </c>
      <c r="B13" s="26"/>
      <c r="C13" s="29"/>
    </row>
    <row r="14" spans="1:3" ht="16.5" thickBot="1" x14ac:dyDescent="0.3">
      <c r="A14" s="21" t="s">
        <v>24</v>
      </c>
      <c r="B14" s="22">
        <v>82.5</v>
      </c>
      <c r="C14" s="22">
        <v>46.4</v>
      </c>
    </row>
    <row r="15" spans="1:3" ht="16.5" thickBot="1" x14ac:dyDescent="0.3">
      <c r="A15" s="21" t="s">
        <v>25</v>
      </c>
      <c r="B15" s="22">
        <v>44</v>
      </c>
      <c r="C15" s="22">
        <v>26.2</v>
      </c>
    </row>
    <row r="16" spans="1:3" ht="16.5" thickBot="1" x14ac:dyDescent="0.3">
      <c r="A16" s="25" t="s">
        <v>67</v>
      </c>
      <c r="B16" s="26"/>
      <c r="C16" s="29"/>
    </row>
    <row r="17" spans="1:3" ht="16.5" thickBot="1" x14ac:dyDescent="0.3">
      <c r="A17" s="21" t="s">
        <v>62</v>
      </c>
      <c r="B17" s="22">
        <v>56.8</v>
      </c>
      <c r="C17" s="22">
        <v>31.7</v>
      </c>
    </row>
    <row r="18" spans="1:3" ht="16.5" thickBot="1" x14ac:dyDescent="0.3">
      <c r="A18" s="21" t="s">
        <v>63</v>
      </c>
      <c r="B18" s="22">
        <v>52.4</v>
      </c>
      <c r="C18" s="22">
        <v>32</v>
      </c>
    </row>
    <row r="19" spans="1:3" ht="16.5" thickBot="1" x14ac:dyDescent="0.3">
      <c r="A19" s="23" t="s">
        <v>33</v>
      </c>
      <c r="B19" s="24">
        <v>54.8</v>
      </c>
      <c r="C19" s="24">
        <v>31.9</v>
      </c>
    </row>
    <row r="20" spans="1:3" ht="15.75" x14ac:dyDescent="0.25">
      <c r="A20" s="37" t="s">
        <v>45</v>
      </c>
      <c r="B20" s="37"/>
      <c r="C20" s="37"/>
    </row>
  </sheetData>
  <mergeCells count="5">
    <mergeCell ref="A3:C3"/>
    <mergeCell ref="A13:C13"/>
    <mergeCell ref="A16:C16"/>
    <mergeCell ref="A1:C1"/>
    <mergeCell ref="A20:C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6EE0B-F751-44A2-BF7D-0B487AF15948}">
  <dimension ref="A1:K23"/>
  <sheetViews>
    <sheetView workbookViewId="0">
      <selection activeCell="A23" sqref="A23:K23"/>
    </sheetView>
  </sheetViews>
  <sheetFormatPr baseColWidth="10" defaultRowHeight="15" x14ac:dyDescent="0.25"/>
  <cols>
    <col min="1" max="1" width="25.85546875" customWidth="1"/>
    <col min="2" max="2" width="18.42578125" customWidth="1"/>
    <col min="4" max="4" width="21.140625" customWidth="1"/>
    <col min="6" max="6" width="20.140625" customWidth="1"/>
  </cols>
  <sheetData>
    <row r="1" spans="1:11" ht="16.5" thickBot="1" x14ac:dyDescent="0.3">
      <c r="A1" s="31" t="s">
        <v>88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62.25" customHeight="1" x14ac:dyDescent="0.25">
      <c r="A2" s="65"/>
      <c r="B2" s="67" t="s">
        <v>72</v>
      </c>
      <c r="C2" s="67" t="s">
        <v>73</v>
      </c>
      <c r="D2" s="67" t="s">
        <v>74</v>
      </c>
      <c r="E2" s="67" t="s">
        <v>75</v>
      </c>
      <c r="F2" s="67" t="s">
        <v>76</v>
      </c>
      <c r="G2" s="67" t="s">
        <v>77</v>
      </c>
      <c r="H2" s="67" t="s">
        <v>78</v>
      </c>
      <c r="I2" s="67" t="s">
        <v>79</v>
      </c>
      <c r="J2" s="41" t="s">
        <v>80</v>
      </c>
      <c r="K2" s="67" t="s">
        <v>82</v>
      </c>
    </row>
    <row r="3" spans="1:11" ht="16.5" thickBot="1" x14ac:dyDescent="0.3">
      <c r="A3" s="66"/>
      <c r="B3" s="68"/>
      <c r="C3" s="68"/>
      <c r="D3" s="68"/>
      <c r="E3" s="68"/>
      <c r="F3" s="68"/>
      <c r="G3" s="68"/>
      <c r="H3" s="68"/>
      <c r="I3" s="68"/>
      <c r="J3" s="42" t="s">
        <v>81</v>
      </c>
      <c r="K3" s="68"/>
    </row>
    <row r="4" spans="1:11" ht="16.5" thickBot="1" x14ac:dyDescent="0.3">
      <c r="A4" s="43" t="s">
        <v>13</v>
      </c>
      <c r="B4" s="44"/>
      <c r="C4" s="44"/>
      <c r="D4" s="45"/>
      <c r="E4" s="45"/>
      <c r="F4" s="45"/>
      <c r="G4" s="45"/>
      <c r="H4" s="45"/>
      <c r="I4" s="45"/>
      <c r="J4" s="45"/>
      <c r="K4" s="46"/>
    </row>
    <row r="5" spans="1:11" ht="16.5" thickBot="1" x14ac:dyDescent="0.3">
      <c r="A5" s="38" t="s">
        <v>14</v>
      </c>
      <c r="B5" s="47">
        <v>48.4</v>
      </c>
      <c r="C5" s="47">
        <v>12.4</v>
      </c>
      <c r="D5" s="47">
        <v>17.2</v>
      </c>
      <c r="E5" s="47">
        <v>0</v>
      </c>
      <c r="F5" s="47">
        <v>0</v>
      </c>
      <c r="G5" s="47">
        <v>0</v>
      </c>
      <c r="H5" s="47">
        <v>0</v>
      </c>
      <c r="I5" s="47">
        <v>7</v>
      </c>
      <c r="J5" s="47">
        <v>4.8</v>
      </c>
      <c r="K5" s="47">
        <v>10.199999999999999</v>
      </c>
    </row>
    <row r="6" spans="1:11" ht="16.5" thickBot="1" x14ac:dyDescent="0.3">
      <c r="A6" s="21" t="s">
        <v>15</v>
      </c>
      <c r="B6" s="48">
        <v>0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</row>
    <row r="7" spans="1:11" ht="16.5" thickBot="1" x14ac:dyDescent="0.3">
      <c r="A7" s="21" t="s">
        <v>16</v>
      </c>
      <c r="B7" s="48">
        <v>0</v>
      </c>
      <c r="C7" s="48">
        <v>11.9</v>
      </c>
      <c r="D7" s="48">
        <v>20</v>
      </c>
      <c r="E7" s="48">
        <v>40.700000000000003</v>
      </c>
      <c r="F7" s="48">
        <v>2.4</v>
      </c>
      <c r="G7" s="48">
        <v>0</v>
      </c>
      <c r="H7" s="48">
        <v>0</v>
      </c>
      <c r="I7" s="48">
        <v>0</v>
      </c>
      <c r="J7" s="48">
        <v>0</v>
      </c>
      <c r="K7" s="48">
        <v>24.9</v>
      </c>
    </row>
    <row r="8" spans="1:11" ht="16.5" thickBot="1" x14ac:dyDescent="0.3">
      <c r="A8" s="21" t="s">
        <v>17</v>
      </c>
      <c r="B8" s="48">
        <v>79.3</v>
      </c>
      <c r="C8" s="48">
        <v>0</v>
      </c>
      <c r="D8" s="48">
        <v>0</v>
      </c>
      <c r="E8" s="48">
        <v>0</v>
      </c>
      <c r="F8" s="48">
        <v>2</v>
      </c>
      <c r="G8" s="48">
        <v>0</v>
      </c>
      <c r="H8" s="48">
        <v>12.5</v>
      </c>
      <c r="I8" s="48">
        <v>0</v>
      </c>
      <c r="J8" s="48">
        <v>0</v>
      </c>
      <c r="K8" s="48">
        <v>6.2</v>
      </c>
    </row>
    <row r="9" spans="1:11" ht="16.5" thickBot="1" x14ac:dyDescent="0.3">
      <c r="A9" s="21" t="s">
        <v>18</v>
      </c>
      <c r="B9" s="48">
        <v>2.6</v>
      </c>
      <c r="C9" s="48">
        <v>0</v>
      </c>
      <c r="D9" s="48">
        <v>0</v>
      </c>
      <c r="E9" s="48">
        <v>0</v>
      </c>
      <c r="F9" s="48">
        <v>0</v>
      </c>
      <c r="G9" s="48">
        <v>15.8</v>
      </c>
      <c r="H9" s="48">
        <v>0</v>
      </c>
      <c r="I9" s="48">
        <v>0</v>
      </c>
      <c r="J9" s="48">
        <v>0</v>
      </c>
      <c r="K9" s="48">
        <v>81.599999999999994</v>
      </c>
    </row>
    <row r="10" spans="1:11" ht="16.5" thickBot="1" x14ac:dyDescent="0.3">
      <c r="A10" s="21" t="s">
        <v>19</v>
      </c>
      <c r="B10" s="48">
        <v>10.199999999999999</v>
      </c>
      <c r="C10" s="48">
        <v>0</v>
      </c>
      <c r="D10" s="48">
        <v>6.3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83.5</v>
      </c>
    </row>
    <row r="11" spans="1:11" ht="16.5" thickBot="1" x14ac:dyDescent="0.3">
      <c r="A11" s="21" t="s">
        <v>20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100</v>
      </c>
    </row>
    <row r="12" spans="1:11" ht="16.5" thickBot="1" x14ac:dyDescent="0.3">
      <c r="A12" s="21" t="s">
        <v>21</v>
      </c>
      <c r="B12" s="48">
        <v>0</v>
      </c>
      <c r="C12" s="48">
        <v>0</v>
      </c>
      <c r="D12" s="48">
        <v>0</v>
      </c>
      <c r="E12" s="48">
        <v>0</v>
      </c>
      <c r="F12" s="48">
        <v>87.2</v>
      </c>
      <c r="G12" s="48">
        <v>0</v>
      </c>
      <c r="H12" s="48">
        <v>0</v>
      </c>
      <c r="I12" s="48">
        <v>0</v>
      </c>
      <c r="J12" s="48">
        <v>12.8</v>
      </c>
      <c r="K12" s="48">
        <v>0</v>
      </c>
    </row>
    <row r="13" spans="1:11" ht="16.5" thickBot="1" x14ac:dyDescent="0.3">
      <c r="A13" s="21" t="s">
        <v>22</v>
      </c>
      <c r="B13" s="48">
        <v>10.4</v>
      </c>
      <c r="C13" s="48">
        <v>16.5</v>
      </c>
      <c r="D13" s="48">
        <v>18.5</v>
      </c>
      <c r="E13" s="48">
        <v>20.3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34.299999999999997</v>
      </c>
    </row>
    <row r="14" spans="1:11" ht="16.5" thickBot="1" x14ac:dyDescent="0.3">
      <c r="A14" s="43" t="s">
        <v>83</v>
      </c>
      <c r="B14" s="44"/>
      <c r="C14" s="44"/>
      <c r="D14" s="45"/>
      <c r="E14" s="45"/>
      <c r="F14" s="45"/>
      <c r="G14" s="45"/>
      <c r="H14" s="45"/>
      <c r="I14" s="45"/>
      <c r="J14" s="45"/>
      <c r="K14" s="46"/>
    </row>
    <row r="15" spans="1:11" ht="16.5" thickBot="1" x14ac:dyDescent="0.3">
      <c r="A15" s="49" t="s">
        <v>24</v>
      </c>
      <c r="B15" s="50">
        <v>8.1</v>
      </c>
      <c r="C15" s="50">
        <v>2.6</v>
      </c>
      <c r="D15" s="50">
        <v>7</v>
      </c>
      <c r="E15" s="50">
        <v>9.6999999999999993</v>
      </c>
      <c r="F15" s="50">
        <v>2.6</v>
      </c>
      <c r="G15" s="50">
        <v>1</v>
      </c>
      <c r="H15" s="50">
        <v>0.7</v>
      </c>
      <c r="I15" s="50">
        <v>0</v>
      </c>
      <c r="J15" s="50">
        <v>0.1</v>
      </c>
      <c r="K15" s="47">
        <v>68.3</v>
      </c>
    </row>
    <row r="16" spans="1:11" ht="16.5" thickBot="1" x14ac:dyDescent="0.3">
      <c r="A16" s="51" t="s">
        <v>84</v>
      </c>
      <c r="B16" s="52">
        <v>10.4</v>
      </c>
      <c r="C16" s="52">
        <v>16.5</v>
      </c>
      <c r="D16" s="52">
        <v>18.5</v>
      </c>
      <c r="E16" s="52">
        <v>20.3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3">
        <v>34.299999999999997</v>
      </c>
    </row>
    <row r="17" spans="1:11" ht="16.5" thickBot="1" x14ac:dyDescent="0.3">
      <c r="A17" s="51" t="s">
        <v>85</v>
      </c>
      <c r="B17" s="52">
        <v>7.7</v>
      </c>
      <c r="C17" s="52">
        <v>0.7</v>
      </c>
      <c r="D17" s="52">
        <v>5.4</v>
      </c>
      <c r="E17" s="52">
        <v>8.3000000000000007</v>
      </c>
      <c r="F17" s="52">
        <v>2.9</v>
      </c>
      <c r="G17" s="52">
        <v>1.1000000000000001</v>
      </c>
      <c r="H17" s="52">
        <v>0.8</v>
      </c>
      <c r="I17" s="52">
        <v>0</v>
      </c>
      <c r="J17" s="52">
        <v>0.1</v>
      </c>
      <c r="K17" s="48">
        <v>72.8</v>
      </c>
    </row>
    <row r="18" spans="1:11" ht="16.5" thickBot="1" x14ac:dyDescent="0.3">
      <c r="A18" s="54" t="s">
        <v>25</v>
      </c>
      <c r="B18" s="52">
        <v>18.399999999999999</v>
      </c>
      <c r="C18" s="52">
        <v>3</v>
      </c>
      <c r="D18" s="53">
        <v>3.9</v>
      </c>
      <c r="E18" s="53">
        <v>2.1</v>
      </c>
      <c r="F18" s="53">
        <v>0</v>
      </c>
      <c r="G18" s="53">
        <v>1.3</v>
      </c>
      <c r="H18" s="53">
        <v>1.6</v>
      </c>
      <c r="I18" s="53">
        <v>1.2</v>
      </c>
      <c r="J18" s="53">
        <v>0.8</v>
      </c>
      <c r="K18" s="48">
        <v>67.8</v>
      </c>
    </row>
    <row r="19" spans="1:11" ht="16.5" thickBot="1" x14ac:dyDescent="0.3">
      <c r="A19" s="55" t="s">
        <v>30</v>
      </c>
      <c r="B19" s="56"/>
      <c r="C19" s="56"/>
      <c r="D19" s="56"/>
      <c r="E19" s="56"/>
      <c r="F19" s="56"/>
      <c r="G19" s="56"/>
      <c r="H19" s="56"/>
      <c r="I19" s="56"/>
      <c r="J19" s="56"/>
      <c r="K19" s="57"/>
    </row>
    <row r="20" spans="1:11" ht="16.5" thickBot="1" x14ac:dyDescent="0.3">
      <c r="A20" s="58" t="s">
        <v>62</v>
      </c>
      <c r="B20" s="59">
        <v>12.1</v>
      </c>
      <c r="C20" s="50">
        <v>1.6</v>
      </c>
      <c r="D20" s="50">
        <v>4.4000000000000004</v>
      </c>
      <c r="E20" s="50">
        <v>4.5999999999999996</v>
      </c>
      <c r="F20" s="50">
        <v>0.3</v>
      </c>
      <c r="G20" s="50">
        <v>2</v>
      </c>
      <c r="H20" s="50">
        <v>1.2</v>
      </c>
      <c r="I20" s="50">
        <v>0.9</v>
      </c>
      <c r="J20" s="50">
        <v>0</v>
      </c>
      <c r="K20" s="47">
        <v>72.900000000000006</v>
      </c>
    </row>
    <row r="21" spans="1:11" ht="16.5" thickBot="1" x14ac:dyDescent="0.3">
      <c r="A21" s="58" t="s">
        <v>86</v>
      </c>
      <c r="B21" s="60">
        <v>23.2</v>
      </c>
      <c r="C21" s="53">
        <v>5</v>
      </c>
      <c r="D21" s="53">
        <v>4.4000000000000004</v>
      </c>
      <c r="E21" s="53">
        <v>1.7</v>
      </c>
      <c r="F21" s="53">
        <v>0.8</v>
      </c>
      <c r="G21" s="53">
        <v>0</v>
      </c>
      <c r="H21" s="53">
        <v>1.9</v>
      </c>
      <c r="I21" s="53">
        <v>1.1000000000000001</v>
      </c>
      <c r="J21" s="53">
        <v>1.7</v>
      </c>
      <c r="K21" s="48">
        <v>60.3</v>
      </c>
    </row>
    <row r="22" spans="1:11" ht="16.5" thickBot="1" x14ac:dyDescent="0.3">
      <c r="A22" s="61" t="s">
        <v>33</v>
      </c>
      <c r="B22" s="62">
        <v>16.5</v>
      </c>
      <c r="C22" s="63">
        <v>2.9</v>
      </c>
      <c r="D22" s="63">
        <v>4.4000000000000004</v>
      </c>
      <c r="E22" s="63">
        <v>3.5</v>
      </c>
      <c r="F22" s="63">
        <v>0.5</v>
      </c>
      <c r="G22" s="63">
        <v>1.2</v>
      </c>
      <c r="H22" s="63">
        <v>1.4</v>
      </c>
      <c r="I22" s="63">
        <v>1</v>
      </c>
      <c r="J22" s="63">
        <v>0.7</v>
      </c>
      <c r="K22" s="64">
        <v>67.900000000000006</v>
      </c>
    </row>
    <row r="23" spans="1:11" ht="15.75" x14ac:dyDescent="0.25">
      <c r="A23" s="37" t="s">
        <v>87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</row>
  </sheetData>
  <mergeCells count="12">
    <mergeCell ref="A23:K23"/>
    <mergeCell ref="G2:G3"/>
    <mergeCell ref="H2:H3"/>
    <mergeCell ref="I2:I3"/>
    <mergeCell ref="K2:K3"/>
    <mergeCell ref="A1:K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9CCC-5CEF-48E2-A9A4-1A18D4E7D365}">
  <dimension ref="A1:K23"/>
  <sheetViews>
    <sheetView workbookViewId="0">
      <selection activeCell="N8" sqref="N8"/>
    </sheetView>
  </sheetViews>
  <sheetFormatPr baseColWidth="10" defaultRowHeight="15" x14ac:dyDescent="0.25"/>
  <cols>
    <col min="1" max="1" width="24.140625" customWidth="1"/>
    <col min="6" max="6" width="16.7109375" customWidth="1"/>
  </cols>
  <sheetData>
    <row r="1" spans="1:11" ht="48.75" customHeight="1" thickBot="1" x14ac:dyDescent="0.3">
      <c r="A1" s="32" t="s">
        <v>89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62.25" customHeight="1" x14ac:dyDescent="0.25">
      <c r="A2" s="65"/>
      <c r="B2" s="67" t="s">
        <v>72</v>
      </c>
      <c r="C2" s="67" t="s">
        <v>73</v>
      </c>
      <c r="D2" s="67" t="s">
        <v>74</v>
      </c>
      <c r="E2" s="67" t="s">
        <v>75</v>
      </c>
      <c r="F2" s="67" t="s">
        <v>76</v>
      </c>
      <c r="G2" s="67" t="s">
        <v>77</v>
      </c>
      <c r="H2" s="67" t="s">
        <v>78</v>
      </c>
      <c r="I2" s="67" t="s">
        <v>79</v>
      </c>
      <c r="J2" s="41" t="s">
        <v>80</v>
      </c>
      <c r="K2" s="67" t="s">
        <v>82</v>
      </c>
    </row>
    <row r="3" spans="1:11" ht="16.5" thickBot="1" x14ac:dyDescent="0.3">
      <c r="A3" s="66"/>
      <c r="B3" s="68"/>
      <c r="C3" s="68"/>
      <c r="D3" s="68"/>
      <c r="E3" s="68"/>
      <c r="F3" s="68"/>
      <c r="G3" s="68"/>
      <c r="H3" s="68"/>
      <c r="I3" s="68"/>
      <c r="J3" s="42" t="s">
        <v>81</v>
      </c>
      <c r="K3" s="68"/>
    </row>
    <row r="4" spans="1:11" ht="16.5" thickBot="1" x14ac:dyDescent="0.3">
      <c r="A4" s="43" t="s">
        <v>13</v>
      </c>
      <c r="B4" s="44"/>
      <c r="C4" s="44"/>
      <c r="D4" s="45"/>
      <c r="E4" s="45"/>
      <c r="F4" s="45"/>
      <c r="G4" s="45"/>
      <c r="H4" s="45"/>
      <c r="I4" s="45"/>
      <c r="J4" s="45"/>
      <c r="K4" s="46"/>
    </row>
    <row r="5" spans="1:11" ht="16.5" thickBot="1" x14ac:dyDescent="0.3">
      <c r="A5" s="38" t="s">
        <v>14</v>
      </c>
      <c r="B5" s="47">
        <v>0</v>
      </c>
      <c r="C5" s="47">
        <v>24.6</v>
      </c>
      <c r="D5" s="47">
        <v>5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59.2</v>
      </c>
      <c r="K5" s="47">
        <v>11.2</v>
      </c>
    </row>
    <row r="6" spans="1:11" ht="16.5" thickBot="1" x14ac:dyDescent="0.3">
      <c r="A6" s="21" t="s">
        <v>15</v>
      </c>
      <c r="B6" s="48">
        <v>0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</row>
    <row r="7" spans="1:11" ht="16.5" thickBot="1" x14ac:dyDescent="0.3">
      <c r="A7" s="21" t="s">
        <v>16</v>
      </c>
      <c r="B7" s="48">
        <v>6.1</v>
      </c>
      <c r="C7" s="48">
        <v>0</v>
      </c>
      <c r="D7" s="48">
        <v>0</v>
      </c>
      <c r="E7" s="48">
        <v>34</v>
      </c>
      <c r="F7" s="48">
        <v>56</v>
      </c>
      <c r="G7" s="48">
        <v>0</v>
      </c>
      <c r="H7" s="48">
        <v>0</v>
      </c>
      <c r="I7" s="48">
        <v>0</v>
      </c>
      <c r="J7" s="48">
        <v>3.8</v>
      </c>
      <c r="K7" s="48">
        <v>0</v>
      </c>
    </row>
    <row r="8" spans="1:11" ht="16.5" thickBot="1" x14ac:dyDescent="0.3">
      <c r="A8" s="21" t="s">
        <v>17</v>
      </c>
      <c r="B8" s="48">
        <v>0</v>
      </c>
      <c r="C8" s="48">
        <v>15.5</v>
      </c>
      <c r="D8" s="48">
        <v>84.5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</row>
    <row r="9" spans="1:11" ht="16.5" thickBot="1" x14ac:dyDescent="0.3">
      <c r="A9" s="21" t="s">
        <v>18</v>
      </c>
      <c r="B9" s="48">
        <v>0</v>
      </c>
      <c r="C9" s="48">
        <v>23.4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76.599999999999994</v>
      </c>
    </row>
    <row r="10" spans="1:11" ht="16.5" thickBot="1" x14ac:dyDescent="0.3">
      <c r="A10" s="21" t="s">
        <v>19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12.2</v>
      </c>
      <c r="H10" s="48">
        <v>0</v>
      </c>
      <c r="I10" s="48">
        <v>0</v>
      </c>
      <c r="J10" s="48">
        <v>52.5</v>
      </c>
      <c r="K10" s="48">
        <v>35.299999999999997</v>
      </c>
    </row>
    <row r="11" spans="1:11" ht="16.5" thickBot="1" x14ac:dyDescent="0.3">
      <c r="A11" s="21" t="s">
        <v>20</v>
      </c>
      <c r="B11" s="48">
        <v>10.199999999999999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89.8</v>
      </c>
    </row>
    <row r="12" spans="1:11" ht="16.5" thickBot="1" x14ac:dyDescent="0.3">
      <c r="A12" s="21" t="s">
        <v>21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</row>
    <row r="13" spans="1:11" ht="16.5" thickBot="1" x14ac:dyDescent="0.3">
      <c r="A13" s="21" t="s">
        <v>22</v>
      </c>
      <c r="B13" s="48">
        <v>14.4</v>
      </c>
      <c r="C13" s="48">
        <v>73.2</v>
      </c>
      <c r="D13" s="48">
        <v>0</v>
      </c>
      <c r="E13" s="48">
        <v>0</v>
      </c>
      <c r="F13" s="48">
        <v>0</v>
      </c>
      <c r="G13" s="48">
        <v>0</v>
      </c>
      <c r="H13" s="48">
        <v>12.4</v>
      </c>
      <c r="I13" s="48">
        <v>0</v>
      </c>
      <c r="J13" s="48">
        <v>0</v>
      </c>
      <c r="K13" s="48">
        <v>0</v>
      </c>
    </row>
    <row r="14" spans="1:11" ht="16.5" thickBot="1" x14ac:dyDescent="0.3">
      <c r="A14" s="43" t="s">
        <v>83</v>
      </c>
      <c r="B14" s="44"/>
      <c r="C14" s="44"/>
      <c r="D14" s="45"/>
      <c r="E14" s="45"/>
      <c r="F14" s="45"/>
      <c r="G14" s="45"/>
      <c r="H14" s="45"/>
      <c r="I14" s="45"/>
      <c r="J14" s="45"/>
      <c r="K14" s="46"/>
    </row>
    <row r="15" spans="1:11" ht="16.5" thickBot="1" x14ac:dyDescent="0.3">
      <c r="A15" s="49" t="s">
        <v>24</v>
      </c>
      <c r="B15" s="50">
        <v>6.8</v>
      </c>
      <c r="C15" s="50">
        <v>30.3</v>
      </c>
      <c r="D15" s="50">
        <v>2.5</v>
      </c>
      <c r="E15" s="50">
        <v>0</v>
      </c>
      <c r="F15" s="50">
        <v>0</v>
      </c>
      <c r="G15" s="50">
        <v>4.0999999999999996</v>
      </c>
      <c r="H15" s="50">
        <v>4.2</v>
      </c>
      <c r="I15" s="50">
        <v>0</v>
      </c>
      <c r="J15" s="50">
        <v>1.2</v>
      </c>
      <c r="K15" s="47">
        <v>50.9</v>
      </c>
    </row>
    <row r="16" spans="1:11" ht="16.5" thickBot="1" x14ac:dyDescent="0.3">
      <c r="A16" s="51" t="s">
        <v>84</v>
      </c>
      <c r="B16" s="52">
        <v>14.4</v>
      </c>
      <c r="C16" s="52">
        <v>73.2</v>
      </c>
      <c r="D16" s="52">
        <v>0</v>
      </c>
      <c r="E16" s="52">
        <v>0</v>
      </c>
      <c r="F16" s="52">
        <v>0</v>
      </c>
      <c r="G16" s="52">
        <v>0</v>
      </c>
      <c r="H16" s="52">
        <v>12.4</v>
      </c>
      <c r="I16" s="52">
        <v>0</v>
      </c>
      <c r="J16" s="52">
        <v>0</v>
      </c>
      <c r="K16" s="53">
        <v>0</v>
      </c>
    </row>
    <row r="17" spans="1:11" ht="16.5" thickBot="1" x14ac:dyDescent="0.3">
      <c r="A17" s="51" t="s">
        <v>85</v>
      </c>
      <c r="B17" s="52">
        <v>2.9</v>
      </c>
      <c r="C17" s="52">
        <v>8.5</v>
      </c>
      <c r="D17" s="52">
        <v>3.8</v>
      </c>
      <c r="E17" s="52">
        <v>0</v>
      </c>
      <c r="F17" s="52">
        <v>0</v>
      </c>
      <c r="G17" s="52">
        <v>6.2</v>
      </c>
      <c r="H17" s="52">
        <v>0</v>
      </c>
      <c r="I17" s="52">
        <v>0</v>
      </c>
      <c r="J17" s="52">
        <v>1.8</v>
      </c>
      <c r="K17" s="48">
        <v>76.7</v>
      </c>
    </row>
    <row r="18" spans="1:11" ht="16.5" thickBot="1" x14ac:dyDescent="0.3">
      <c r="A18" s="54" t="s">
        <v>25</v>
      </c>
      <c r="B18" s="52">
        <v>6</v>
      </c>
      <c r="C18" s="52">
        <v>6.5</v>
      </c>
      <c r="D18" s="53">
        <v>6.3</v>
      </c>
      <c r="E18" s="53">
        <v>5.7</v>
      </c>
      <c r="F18" s="53">
        <v>9.3000000000000007</v>
      </c>
      <c r="G18" s="53">
        <v>0</v>
      </c>
      <c r="H18" s="53">
        <v>0</v>
      </c>
      <c r="I18" s="53">
        <v>0</v>
      </c>
      <c r="J18" s="53">
        <v>24.9</v>
      </c>
      <c r="K18" s="48">
        <v>41.2</v>
      </c>
    </row>
    <row r="19" spans="1:11" ht="16.5" thickBot="1" x14ac:dyDescent="0.3">
      <c r="A19" s="55" t="s">
        <v>30</v>
      </c>
      <c r="B19" s="56"/>
      <c r="C19" s="56"/>
      <c r="D19" s="56"/>
      <c r="E19" s="56"/>
      <c r="F19" s="56"/>
      <c r="G19" s="56"/>
      <c r="H19" s="56"/>
      <c r="I19" s="56"/>
      <c r="J19" s="56"/>
      <c r="K19" s="57"/>
    </row>
    <row r="20" spans="1:11" ht="16.5" thickBot="1" x14ac:dyDescent="0.3">
      <c r="A20" s="58" t="s">
        <v>62</v>
      </c>
      <c r="B20" s="59">
        <v>11.5</v>
      </c>
      <c r="C20" s="50">
        <v>11.2</v>
      </c>
      <c r="D20" s="50">
        <v>1.8</v>
      </c>
      <c r="E20" s="50">
        <v>7.6</v>
      </c>
      <c r="F20" s="50">
        <v>12.6</v>
      </c>
      <c r="G20" s="50">
        <v>0</v>
      </c>
      <c r="H20" s="50">
        <v>0</v>
      </c>
      <c r="I20" s="50">
        <v>0</v>
      </c>
      <c r="J20" s="50">
        <v>0</v>
      </c>
      <c r="K20" s="47">
        <v>55.4</v>
      </c>
    </row>
    <row r="21" spans="1:11" ht="16.5" thickBot="1" x14ac:dyDescent="0.3">
      <c r="A21" s="58" t="s">
        <v>86</v>
      </c>
      <c r="B21" s="60">
        <v>1.3</v>
      </c>
      <c r="C21" s="53">
        <v>18</v>
      </c>
      <c r="D21" s="53">
        <v>8.1</v>
      </c>
      <c r="E21" s="53">
        <v>0</v>
      </c>
      <c r="F21" s="53">
        <v>0</v>
      </c>
      <c r="G21" s="53">
        <v>2.8</v>
      </c>
      <c r="H21" s="53">
        <v>2.8</v>
      </c>
      <c r="I21" s="53">
        <v>0</v>
      </c>
      <c r="J21" s="53">
        <v>32.700000000000003</v>
      </c>
      <c r="K21" s="48">
        <v>34.299999999999997</v>
      </c>
    </row>
    <row r="22" spans="1:11" ht="16.5" thickBot="1" x14ac:dyDescent="0.3">
      <c r="A22" s="61" t="s">
        <v>33</v>
      </c>
      <c r="B22" s="62">
        <v>6.3</v>
      </c>
      <c r="C22" s="63">
        <v>14.7</v>
      </c>
      <c r="D22" s="63">
        <v>5</v>
      </c>
      <c r="E22" s="63">
        <v>3.7</v>
      </c>
      <c r="F22" s="63">
        <v>6.1</v>
      </c>
      <c r="G22" s="63">
        <v>1.4</v>
      </c>
      <c r="H22" s="63">
        <v>1.4</v>
      </c>
      <c r="I22" s="63">
        <v>0</v>
      </c>
      <c r="J22" s="63">
        <v>16.8</v>
      </c>
      <c r="K22" s="64">
        <v>44.6</v>
      </c>
    </row>
    <row r="23" spans="1:11" ht="15.75" x14ac:dyDescent="0.25">
      <c r="A23" s="37" t="s">
        <v>45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</row>
  </sheetData>
  <mergeCells count="12">
    <mergeCell ref="G2:G3"/>
    <mergeCell ref="H2:H3"/>
    <mergeCell ref="I2:I3"/>
    <mergeCell ref="K2:K3"/>
    <mergeCell ref="A1:K1"/>
    <mergeCell ref="A23:K2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3DD4-1D31-4F1A-84C6-91AB6DA52D42}">
  <dimension ref="A1:G20"/>
  <sheetViews>
    <sheetView workbookViewId="0">
      <selection activeCell="I3" sqref="I3"/>
    </sheetView>
  </sheetViews>
  <sheetFormatPr baseColWidth="10" defaultRowHeight="15" x14ac:dyDescent="0.25"/>
  <cols>
    <col min="1" max="1" width="34.140625" customWidth="1"/>
  </cols>
  <sheetData>
    <row r="1" spans="1:7" ht="51.75" customHeight="1" thickBot="1" x14ac:dyDescent="0.3">
      <c r="A1" s="32" t="s">
        <v>95</v>
      </c>
      <c r="B1" s="32"/>
      <c r="C1" s="32"/>
      <c r="D1" s="32"/>
      <c r="E1" s="32"/>
      <c r="F1" s="32"/>
      <c r="G1" s="32"/>
    </row>
    <row r="2" spans="1:7" ht="16.5" thickBot="1" x14ac:dyDescent="0.3">
      <c r="A2" s="38"/>
      <c r="B2" s="80" t="s">
        <v>90</v>
      </c>
      <c r="C2" s="79"/>
      <c r="D2" s="81"/>
      <c r="E2" s="82" t="s">
        <v>91</v>
      </c>
      <c r="F2" s="79"/>
      <c r="G2" s="81"/>
    </row>
    <row r="3" spans="1:7" ht="16.5" thickBot="1" x14ac:dyDescent="0.3">
      <c r="A3" s="21"/>
      <c r="B3" s="70" t="s">
        <v>62</v>
      </c>
      <c r="C3" s="70" t="s">
        <v>86</v>
      </c>
      <c r="D3" s="70" t="s">
        <v>33</v>
      </c>
      <c r="E3" s="70" t="s">
        <v>62</v>
      </c>
      <c r="F3" s="70" t="s">
        <v>86</v>
      </c>
      <c r="G3" s="70" t="s">
        <v>33</v>
      </c>
    </row>
    <row r="4" spans="1:7" ht="16.5" thickBot="1" x14ac:dyDescent="0.3">
      <c r="A4" s="83" t="s">
        <v>13</v>
      </c>
      <c r="B4" s="84"/>
      <c r="C4" s="84"/>
      <c r="D4" s="84"/>
      <c r="E4" s="84"/>
      <c r="F4" s="84"/>
      <c r="G4" s="85"/>
    </row>
    <row r="5" spans="1:7" ht="16.5" thickBot="1" x14ac:dyDescent="0.3">
      <c r="A5" s="72" t="s">
        <v>14</v>
      </c>
      <c r="B5" s="22">
        <v>3.2</v>
      </c>
      <c r="C5" s="22">
        <v>9</v>
      </c>
      <c r="D5" s="22">
        <v>5.2</v>
      </c>
      <c r="E5" s="22">
        <v>15.8</v>
      </c>
      <c r="F5" s="22">
        <v>13.8</v>
      </c>
      <c r="G5" s="22">
        <v>15.1</v>
      </c>
    </row>
    <row r="6" spans="1:7" ht="16.5" thickBot="1" x14ac:dyDescent="0.3">
      <c r="A6" s="72" t="s">
        <v>15</v>
      </c>
      <c r="B6" s="22">
        <v>13.8</v>
      </c>
      <c r="C6" s="22">
        <v>5.0999999999999996</v>
      </c>
      <c r="D6" s="22">
        <v>9.8000000000000007</v>
      </c>
      <c r="E6" s="22">
        <v>7.1</v>
      </c>
      <c r="F6" s="22">
        <v>7.8</v>
      </c>
      <c r="G6" s="22">
        <v>7.4</v>
      </c>
    </row>
    <row r="7" spans="1:7" ht="16.5" thickBot="1" x14ac:dyDescent="0.3">
      <c r="A7" s="72" t="s">
        <v>16</v>
      </c>
      <c r="B7" s="22">
        <v>18.399999999999999</v>
      </c>
      <c r="C7" s="22">
        <v>21.8</v>
      </c>
      <c r="D7" s="22">
        <v>19.899999999999999</v>
      </c>
      <c r="E7" s="22">
        <v>23.5</v>
      </c>
      <c r="F7" s="22">
        <v>16.2</v>
      </c>
      <c r="G7" s="22">
        <v>20.100000000000001</v>
      </c>
    </row>
    <row r="8" spans="1:7" ht="16.5" thickBot="1" x14ac:dyDescent="0.3">
      <c r="A8" s="72" t="s">
        <v>17</v>
      </c>
      <c r="B8" s="22">
        <v>4.0999999999999996</v>
      </c>
      <c r="C8" s="22">
        <v>10.5</v>
      </c>
      <c r="D8" s="22">
        <v>7.4</v>
      </c>
      <c r="E8" s="22">
        <v>33.9</v>
      </c>
      <c r="F8" s="22">
        <v>9.6999999999999993</v>
      </c>
      <c r="G8" s="22">
        <v>27.1</v>
      </c>
    </row>
    <row r="9" spans="1:7" ht="16.5" thickBot="1" x14ac:dyDescent="0.3">
      <c r="A9" s="72" t="s">
        <v>18</v>
      </c>
      <c r="B9" s="22">
        <v>3.6</v>
      </c>
      <c r="C9" s="22">
        <v>10.6</v>
      </c>
      <c r="D9" s="22">
        <v>7.4</v>
      </c>
      <c r="E9" s="22">
        <v>6.8</v>
      </c>
      <c r="F9" s="22">
        <v>8.4</v>
      </c>
      <c r="G9" s="22">
        <v>7.5</v>
      </c>
    </row>
    <row r="10" spans="1:7" ht="32.25" thickBot="1" x14ac:dyDescent="0.3">
      <c r="A10" s="72" t="s">
        <v>19</v>
      </c>
      <c r="B10" s="22">
        <v>2.9</v>
      </c>
      <c r="C10" s="22">
        <v>8.6</v>
      </c>
      <c r="D10" s="22">
        <v>5.6</v>
      </c>
      <c r="E10" s="22">
        <v>6.9</v>
      </c>
      <c r="F10" s="22">
        <v>15.7</v>
      </c>
      <c r="G10" s="22">
        <v>11.5</v>
      </c>
    </row>
    <row r="11" spans="1:7" ht="16.5" thickBot="1" x14ac:dyDescent="0.3">
      <c r="A11" s="72" t="s">
        <v>20</v>
      </c>
      <c r="B11" s="22">
        <v>0.8</v>
      </c>
      <c r="C11" s="22">
        <v>2.1</v>
      </c>
      <c r="D11" s="22">
        <v>1.3</v>
      </c>
      <c r="E11" s="22">
        <v>0.5</v>
      </c>
      <c r="F11" s="22">
        <v>0</v>
      </c>
      <c r="G11" s="22">
        <v>0.3</v>
      </c>
    </row>
    <row r="12" spans="1:7" ht="16.5" thickBot="1" x14ac:dyDescent="0.3">
      <c r="A12" s="73" t="s">
        <v>21</v>
      </c>
      <c r="B12" s="22">
        <v>23</v>
      </c>
      <c r="C12" s="22">
        <v>24.7</v>
      </c>
      <c r="D12" s="22">
        <v>23.9</v>
      </c>
      <c r="E12" s="22">
        <v>8.1999999999999993</v>
      </c>
      <c r="F12" s="22">
        <v>74.599999999999994</v>
      </c>
      <c r="G12" s="22">
        <v>50</v>
      </c>
    </row>
    <row r="13" spans="1:7" ht="16.5" thickBot="1" x14ac:dyDescent="0.3">
      <c r="A13" s="74" t="s">
        <v>22</v>
      </c>
      <c r="B13" s="22">
        <v>4.4000000000000004</v>
      </c>
      <c r="C13" s="22">
        <v>3</v>
      </c>
      <c r="D13" s="22">
        <v>3.7</v>
      </c>
      <c r="E13" s="22">
        <v>14.3</v>
      </c>
      <c r="F13" s="22">
        <v>5.5</v>
      </c>
      <c r="G13" s="22">
        <v>9.9</v>
      </c>
    </row>
    <row r="14" spans="1:7" ht="16.5" thickBot="1" x14ac:dyDescent="0.3">
      <c r="A14" s="71" t="s">
        <v>92</v>
      </c>
      <c r="B14" s="75"/>
      <c r="C14" s="75"/>
      <c r="D14" s="75"/>
      <c r="E14" s="75"/>
      <c r="F14" s="75"/>
      <c r="G14" s="76"/>
    </row>
    <row r="15" spans="1:7" ht="16.5" thickBot="1" x14ac:dyDescent="0.3">
      <c r="A15" s="72" t="s">
        <v>24</v>
      </c>
      <c r="B15" s="53">
        <v>7</v>
      </c>
      <c r="C15" s="53">
        <v>6.7</v>
      </c>
      <c r="D15" s="53">
        <v>6.8</v>
      </c>
      <c r="E15" s="53">
        <v>16.2</v>
      </c>
      <c r="F15" s="53">
        <v>8.1</v>
      </c>
      <c r="G15" s="53">
        <v>12</v>
      </c>
    </row>
    <row r="16" spans="1:7" ht="32.25" thickBot="1" x14ac:dyDescent="0.3">
      <c r="A16" s="77" t="s">
        <v>93</v>
      </c>
      <c r="B16" s="53">
        <v>4.4000000000000004</v>
      </c>
      <c r="C16" s="53">
        <v>3</v>
      </c>
      <c r="D16" s="53">
        <v>3.7</v>
      </c>
      <c r="E16" s="53">
        <v>14.3</v>
      </c>
      <c r="F16" s="53">
        <v>5.5</v>
      </c>
      <c r="G16" s="53">
        <v>9.9</v>
      </c>
    </row>
    <row r="17" spans="1:7" ht="32.25" thickBot="1" x14ac:dyDescent="0.3">
      <c r="A17" s="77" t="s">
        <v>94</v>
      </c>
      <c r="B17" s="53">
        <v>10.6</v>
      </c>
      <c r="C17" s="53">
        <v>10.6</v>
      </c>
      <c r="D17" s="53">
        <v>10.6</v>
      </c>
      <c r="E17" s="52">
        <v>19.100000000000001</v>
      </c>
      <c r="F17" s="52">
        <v>11.5</v>
      </c>
      <c r="G17" s="52">
        <v>14.9</v>
      </c>
    </row>
    <row r="18" spans="1:7" ht="16.5" thickBot="1" x14ac:dyDescent="0.3">
      <c r="A18" s="72" t="s">
        <v>25</v>
      </c>
      <c r="B18" s="53">
        <v>8.9</v>
      </c>
      <c r="C18" s="53">
        <v>12.5</v>
      </c>
      <c r="D18" s="53">
        <v>10.4</v>
      </c>
      <c r="E18" s="53">
        <v>17.5</v>
      </c>
      <c r="F18" s="53">
        <v>11.2</v>
      </c>
      <c r="G18" s="53">
        <v>15.1</v>
      </c>
    </row>
    <row r="19" spans="1:7" ht="16.5" thickBot="1" x14ac:dyDescent="0.3">
      <c r="A19" s="78" t="s">
        <v>33</v>
      </c>
      <c r="B19" s="63">
        <v>8.1999999999999993</v>
      </c>
      <c r="C19" s="63">
        <v>9.6999999999999993</v>
      </c>
      <c r="D19" s="63">
        <v>8.9</v>
      </c>
      <c r="E19" s="63">
        <v>17.5</v>
      </c>
      <c r="F19" s="63">
        <v>9.6999999999999993</v>
      </c>
      <c r="G19" s="63">
        <v>13.8</v>
      </c>
    </row>
    <row r="20" spans="1:7" ht="15.75" x14ac:dyDescent="0.25">
      <c r="A20" s="36" t="s">
        <v>45</v>
      </c>
    </row>
  </sheetData>
  <mergeCells count="4">
    <mergeCell ref="B2:D2"/>
    <mergeCell ref="E2:G2"/>
    <mergeCell ref="A4:G4"/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0A61-E64D-4B37-ACC6-C40CD1C4209D}">
  <dimension ref="A1:C23"/>
  <sheetViews>
    <sheetView workbookViewId="0">
      <selection activeCell="A2" sqref="A2:C2"/>
    </sheetView>
  </sheetViews>
  <sheetFormatPr baseColWidth="10" defaultRowHeight="15" x14ac:dyDescent="0.25"/>
  <cols>
    <col min="1" max="1" width="29.85546875" customWidth="1"/>
    <col min="2" max="2" width="29.5703125" customWidth="1"/>
    <col min="3" max="3" width="27.5703125" customWidth="1"/>
  </cols>
  <sheetData>
    <row r="1" spans="1:3" x14ac:dyDescent="0.25">
      <c r="A1" s="86"/>
    </row>
    <row r="2" spans="1:3" ht="16.5" thickBot="1" x14ac:dyDescent="0.3">
      <c r="A2" s="31" t="s">
        <v>98</v>
      </c>
      <c r="B2" s="31"/>
      <c r="C2" s="31"/>
    </row>
    <row r="3" spans="1:3" ht="16.5" thickBot="1" x14ac:dyDescent="0.3">
      <c r="A3" s="34"/>
      <c r="B3" s="87" t="s">
        <v>96</v>
      </c>
      <c r="C3" s="87" t="s">
        <v>54</v>
      </c>
    </row>
    <row r="4" spans="1:3" ht="16.5" thickBot="1" x14ac:dyDescent="0.3">
      <c r="A4" s="43" t="s">
        <v>13</v>
      </c>
      <c r="B4" s="44"/>
      <c r="C4" s="88"/>
    </row>
    <row r="5" spans="1:3" ht="16.5" thickBot="1" x14ac:dyDescent="0.3">
      <c r="A5" s="38" t="s">
        <v>14</v>
      </c>
      <c r="B5" s="89">
        <v>73.7</v>
      </c>
      <c r="C5" s="89">
        <v>26.3</v>
      </c>
    </row>
    <row r="6" spans="1:3" ht="16.5" thickBot="1" x14ac:dyDescent="0.3">
      <c r="A6" s="21" t="s">
        <v>15</v>
      </c>
      <c r="B6" s="90">
        <v>77.8</v>
      </c>
      <c r="C6" s="90">
        <v>22.2</v>
      </c>
    </row>
    <row r="7" spans="1:3" ht="16.5" thickBot="1" x14ac:dyDescent="0.3">
      <c r="A7" s="21" t="s">
        <v>16</v>
      </c>
      <c r="B7" s="90">
        <v>71.7</v>
      </c>
      <c r="C7" s="90">
        <v>28.3</v>
      </c>
    </row>
    <row r="8" spans="1:3" ht="16.5" thickBot="1" x14ac:dyDescent="0.3">
      <c r="A8" s="21" t="s">
        <v>17</v>
      </c>
      <c r="B8" s="90">
        <v>81.099999999999994</v>
      </c>
      <c r="C8" s="90">
        <v>18.899999999999999</v>
      </c>
    </row>
    <row r="9" spans="1:3" ht="16.5" thickBot="1" x14ac:dyDescent="0.3">
      <c r="A9" s="21" t="s">
        <v>18</v>
      </c>
      <c r="B9" s="90">
        <v>77.5</v>
      </c>
      <c r="C9" s="90">
        <v>22.5</v>
      </c>
    </row>
    <row r="10" spans="1:3" ht="16.5" thickBot="1" x14ac:dyDescent="0.3">
      <c r="A10" s="21" t="s">
        <v>19</v>
      </c>
      <c r="B10" s="90">
        <v>42.4</v>
      </c>
      <c r="C10" s="90">
        <v>57.6</v>
      </c>
    </row>
    <row r="11" spans="1:3" ht="16.5" thickBot="1" x14ac:dyDescent="0.3">
      <c r="A11" s="21" t="s">
        <v>20</v>
      </c>
      <c r="B11" s="90">
        <v>74.099999999999994</v>
      </c>
      <c r="C11" s="90">
        <v>25.9</v>
      </c>
    </row>
    <row r="12" spans="1:3" ht="16.5" thickBot="1" x14ac:dyDescent="0.3">
      <c r="A12" s="21" t="s">
        <v>21</v>
      </c>
      <c r="B12" s="90">
        <v>49.2</v>
      </c>
      <c r="C12" s="90">
        <v>50.8</v>
      </c>
    </row>
    <row r="13" spans="1:3" ht="16.5" thickBot="1" x14ac:dyDescent="0.3">
      <c r="A13" s="21" t="s">
        <v>22</v>
      </c>
      <c r="B13" s="90">
        <v>37.4</v>
      </c>
      <c r="C13" s="90">
        <v>62.6</v>
      </c>
    </row>
    <row r="14" spans="1:3" ht="16.5" thickBot="1" x14ac:dyDescent="0.3">
      <c r="A14" s="43" t="s">
        <v>83</v>
      </c>
      <c r="B14" s="92"/>
      <c r="C14" s="93"/>
    </row>
    <row r="15" spans="1:3" ht="16.5" thickBot="1" x14ac:dyDescent="0.3">
      <c r="A15" s="49" t="s">
        <v>24</v>
      </c>
      <c r="B15" s="39">
        <v>43.7</v>
      </c>
      <c r="C15" s="39">
        <v>56.3</v>
      </c>
    </row>
    <row r="16" spans="1:3" ht="16.5" thickBot="1" x14ac:dyDescent="0.3">
      <c r="A16" s="51" t="s">
        <v>84</v>
      </c>
      <c r="B16" s="94">
        <v>37.4</v>
      </c>
      <c r="C16" s="94">
        <v>62.6</v>
      </c>
    </row>
    <row r="17" spans="1:3" ht="16.5" thickBot="1" x14ac:dyDescent="0.3">
      <c r="A17" s="51" t="s">
        <v>85</v>
      </c>
      <c r="B17" s="94">
        <v>51.4</v>
      </c>
      <c r="C17" s="94">
        <v>48.6</v>
      </c>
    </row>
    <row r="18" spans="1:3" ht="16.5" thickBot="1" x14ac:dyDescent="0.3">
      <c r="A18" s="54" t="s">
        <v>25</v>
      </c>
      <c r="B18" s="94">
        <v>77.8</v>
      </c>
      <c r="C18" s="94">
        <v>22.2</v>
      </c>
    </row>
    <row r="19" spans="1:3" ht="16.5" thickBot="1" x14ac:dyDescent="0.3">
      <c r="A19" s="55" t="s">
        <v>30</v>
      </c>
      <c r="B19" s="95"/>
      <c r="C19" s="96"/>
    </row>
    <row r="20" spans="1:3" ht="16.5" thickBot="1" x14ac:dyDescent="0.3">
      <c r="A20" s="58" t="s">
        <v>62</v>
      </c>
      <c r="B20" s="97">
        <v>59.6</v>
      </c>
      <c r="C20" s="39">
        <v>40.4</v>
      </c>
    </row>
    <row r="21" spans="1:3" ht="16.5" thickBot="1" x14ac:dyDescent="0.3">
      <c r="A21" s="58" t="s">
        <v>86</v>
      </c>
      <c r="B21" s="98">
        <v>77.900000000000006</v>
      </c>
      <c r="C21" s="22">
        <v>22.1</v>
      </c>
    </row>
    <row r="22" spans="1:3" ht="16.5" thickBot="1" x14ac:dyDescent="0.3">
      <c r="A22" s="61" t="s">
        <v>33</v>
      </c>
      <c r="B22" s="99">
        <v>69.2</v>
      </c>
      <c r="C22" s="24">
        <v>30.8</v>
      </c>
    </row>
    <row r="23" spans="1:3" ht="15.75" x14ac:dyDescent="0.25">
      <c r="A23" s="33" t="s">
        <v>97</v>
      </c>
      <c r="B23" s="33"/>
      <c r="C23" s="33"/>
    </row>
  </sheetData>
  <mergeCells count="2">
    <mergeCell ref="A2:C2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6F85-0ED6-42EB-81FE-13DA6B4427C8}">
  <dimension ref="A2:H2"/>
  <sheetViews>
    <sheetView workbookViewId="0">
      <selection activeCell="G13" sqref="G13"/>
    </sheetView>
  </sheetViews>
  <sheetFormatPr baseColWidth="10" defaultRowHeight="15" x14ac:dyDescent="0.25"/>
  <sheetData>
    <row r="2" spans="1:8" ht="15.75" x14ac:dyDescent="0.25">
      <c r="A2" s="100" t="s">
        <v>99</v>
      </c>
      <c r="B2" s="100"/>
      <c r="C2" s="100"/>
      <c r="D2" s="100"/>
      <c r="E2" s="100"/>
      <c r="F2" s="100"/>
      <c r="G2" s="100"/>
      <c r="H2" s="100"/>
    </row>
  </sheetData>
  <mergeCells count="1">
    <mergeCell ref="A2:H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9A74-1861-4CE4-9163-1BBF85C05BC7}">
  <dimension ref="B7:E12"/>
  <sheetViews>
    <sheetView workbookViewId="0">
      <selection activeCell="B13" sqref="B13"/>
    </sheetView>
  </sheetViews>
  <sheetFormatPr baseColWidth="10" defaultRowHeight="15" x14ac:dyDescent="0.25"/>
  <sheetData>
    <row r="7" spans="2:5" ht="15.75" customHeight="1" x14ac:dyDescent="0.25">
      <c r="B7" s="3" t="s">
        <v>2</v>
      </c>
      <c r="C7" s="3"/>
      <c r="D7" s="3"/>
      <c r="E7" s="3"/>
    </row>
    <row r="8" spans="2:5" x14ac:dyDescent="0.25">
      <c r="B8" s="3"/>
      <c r="C8" s="3"/>
      <c r="D8" s="3"/>
      <c r="E8" s="3"/>
    </row>
    <row r="9" spans="2:5" x14ac:dyDescent="0.25">
      <c r="B9" s="3"/>
      <c r="C9" s="3"/>
      <c r="D9" s="3"/>
      <c r="E9" s="3"/>
    </row>
    <row r="10" spans="2:5" x14ac:dyDescent="0.25">
      <c r="B10" s="3"/>
      <c r="C10" s="3"/>
      <c r="D10" s="3"/>
      <c r="E10" s="3"/>
    </row>
    <row r="11" spans="2:5" x14ac:dyDescent="0.25">
      <c r="B11" s="3"/>
      <c r="C11" s="3"/>
      <c r="D11" s="3"/>
      <c r="E11" s="3"/>
    </row>
    <row r="12" spans="2:5" x14ac:dyDescent="0.25">
      <c r="B12" s="3"/>
      <c r="C12" s="3"/>
      <c r="D12" s="3"/>
      <c r="E12" s="3"/>
    </row>
  </sheetData>
  <mergeCells count="1">
    <mergeCell ref="B7:E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E742-41E5-4DB6-B87E-B51B4FE11E09}">
  <dimension ref="A1:D31"/>
  <sheetViews>
    <sheetView workbookViewId="0">
      <selection activeCell="A31" sqref="A31:D31"/>
    </sheetView>
  </sheetViews>
  <sheetFormatPr baseColWidth="10" defaultRowHeight="15" x14ac:dyDescent="0.25"/>
  <cols>
    <col min="1" max="1" width="31.140625" customWidth="1"/>
    <col min="2" max="2" width="25.7109375" customWidth="1"/>
    <col min="3" max="3" width="24.85546875" customWidth="1"/>
    <col min="4" max="4" width="27.5703125" customWidth="1"/>
  </cols>
  <sheetData>
    <row r="1" spans="1:4" ht="45.75" customHeight="1" thickBot="1" x14ac:dyDescent="0.3">
      <c r="A1" s="32" t="s">
        <v>111</v>
      </c>
      <c r="B1" s="32"/>
      <c r="C1" s="32"/>
      <c r="D1" s="32"/>
    </row>
    <row r="2" spans="1:4" ht="16.5" thickBot="1" x14ac:dyDescent="0.3">
      <c r="A2" s="34"/>
      <c r="B2" s="101" t="s">
        <v>62</v>
      </c>
      <c r="C2" s="101" t="s">
        <v>86</v>
      </c>
      <c r="D2" s="101" t="s">
        <v>33</v>
      </c>
    </row>
    <row r="3" spans="1:4" ht="16.5" thickBot="1" x14ac:dyDescent="0.3">
      <c r="A3" s="103" t="s">
        <v>13</v>
      </c>
      <c r="B3" s="104"/>
      <c r="C3" s="104"/>
      <c r="D3" s="105"/>
    </row>
    <row r="4" spans="1:4" ht="16.5" thickBot="1" x14ac:dyDescent="0.3">
      <c r="A4" s="21" t="s">
        <v>14</v>
      </c>
      <c r="B4" s="90">
        <v>22.1</v>
      </c>
      <c r="C4" s="90">
        <v>24.7</v>
      </c>
      <c r="D4" s="90">
        <v>23.4</v>
      </c>
    </row>
    <row r="5" spans="1:4" ht="16.5" thickBot="1" x14ac:dyDescent="0.3">
      <c r="A5" s="21" t="s">
        <v>15</v>
      </c>
      <c r="B5" s="90">
        <v>30.5</v>
      </c>
      <c r="C5" s="90">
        <v>32.9</v>
      </c>
      <c r="D5" s="90">
        <v>31.7</v>
      </c>
    </row>
    <row r="6" spans="1:4" ht="16.5" thickBot="1" x14ac:dyDescent="0.3">
      <c r="A6" s="21" t="s">
        <v>16</v>
      </c>
      <c r="B6" s="90">
        <v>21.4</v>
      </c>
      <c r="C6" s="90">
        <v>25.1</v>
      </c>
      <c r="D6" s="90">
        <v>23.3</v>
      </c>
    </row>
    <row r="7" spans="1:4" ht="16.5" thickBot="1" x14ac:dyDescent="0.3">
      <c r="A7" s="21" t="s">
        <v>17</v>
      </c>
      <c r="B7" s="90">
        <v>17.3</v>
      </c>
      <c r="C7" s="90">
        <v>20.3</v>
      </c>
      <c r="D7" s="90">
        <v>18.7</v>
      </c>
    </row>
    <row r="8" spans="1:4" ht="16.5" thickBot="1" x14ac:dyDescent="0.3">
      <c r="A8" s="21" t="s">
        <v>18</v>
      </c>
      <c r="B8" s="90">
        <v>32</v>
      </c>
      <c r="C8" s="90">
        <v>33.5</v>
      </c>
      <c r="D8" s="90">
        <v>32.799999999999997</v>
      </c>
    </row>
    <row r="9" spans="1:4" ht="16.5" thickBot="1" x14ac:dyDescent="0.3">
      <c r="A9" s="21" t="s">
        <v>19</v>
      </c>
      <c r="B9" s="90">
        <v>65.2</v>
      </c>
      <c r="C9" s="90">
        <v>72.3</v>
      </c>
      <c r="D9" s="90">
        <v>68.5</v>
      </c>
    </row>
    <row r="10" spans="1:4" ht="16.5" thickBot="1" x14ac:dyDescent="0.3">
      <c r="A10" s="21" t="s">
        <v>20</v>
      </c>
      <c r="B10" s="90">
        <v>32.1</v>
      </c>
      <c r="C10" s="90">
        <v>33</v>
      </c>
      <c r="D10" s="90">
        <v>32.5</v>
      </c>
    </row>
    <row r="11" spans="1:4" ht="16.5" thickBot="1" x14ac:dyDescent="0.3">
      <c r="A11" s="21" t="s">
        <v>21</v>
      </c>
      <c r="B11" s="90">
        <v>26.6</v>
      </c>
      <c r="C11" s="90">
        <v>40.700000000000003</v>
      </c>
      <c r="D11" s="90">
        <v>33.700000000000003</v>
      </c>
    </row>
    <row r="12" spans="1:4" ht="16.5" thickBot="1" x14ac:dyDescent="0.3">
      <c r="A12" s="21" t="s">
        <v>22</v>
      </c>
      <c r="B12" s="90">
        <v>22.5</v>
      </c>
      <c r="C12" s="90">
        <v>28.8</v>
      </c>
      <c r="D12" s="90">
        <v>25.7</v>
      </c>
    </row>
    <row r="13" spans="1:4" ht="16.5" thickBot="1" x14ac:dyDescent="0.3">
      <c r="A13" s="103" t="s">
        <v>23</v>
      </c>
      <c r="B13" s="104"/>
      <c r="C13" s="104"/>
      <c r="D13" s="105"/>
    </row>
    <row r="14" spans="1:4" ht="16.5" thickBot="1" x14ac:dyDescent="0.3">
      <c r="A14" s="54" t="s">
        <v>24</v>
      </c>
      <c r="B14" s="22">
        <v>25.1</v>
      </c>
      <c r="C14" s="22">
        <v>30.9</v>
      </c>
      <c r="D14" s="90">
        <v>28</v>
      </c>
    </row>
    <row r="15" spans="1:4" ht="16.5" thickBot="1" x14ac:dyDescent="0.3">
      <c r="A15" s="51" t="s">
        <v>84</v>
      </c>
      <c r="B15" s="94">
        <v>22.5</v>
      </c>
      <c r="C15" s="94">
        <v>28.8</v>
      </c>
      <c r="D15" s="90">
        <v>25.7</v>
      </c>
    </row>
    <row r="16" spans="1:4" ht="16.5" thickBot="1" x14ac:dyDescent="0.3">
      <c r="A16" s="51" t="s">
        <v>85</v>
      </c>
      <c r="B16" s="94">
        <v>28</v>
      </c>
      <c r="C16" s="94">
        <v>33.299999999999997</v>
      </c>
      <c r="D16" s="90">
        <v>30.7</v>
      </c>
    </row>
    <row r="17" spans="1:4" ht="16.5" thickBot="1" x14ac:dyDescent="0.3">
      <c r="A17" s="54" t="s">
        <v>25</v>
      </c>
      <c r="B17" s="94">
        <v>27.1</v>
      </c>
      <c r="C17" s="94">
        <v>29.2</v>
      </c>
      <c r="D17" s="90">
        <v>28.1</v>
      </c>
    </row>
    <row r="18" spans="1:4" ht="16.5" thickBot="1" x14ac:dyDescent="0.3">
      <c r="A18" s="103" t="s">
        <v>100</v>
      </c>
      <c r="B18" s="104"/>
      <c r="C18" s="104"/>
      <c r="D18" s="105"/>
    </row>
    <row r="19" spans="1:4" ht="16.5" thickBot="1" x14ac:dyDescent="0.3">
      <c r="A19" s="21" t="s">
        <v>101</v>
      </c>
      <c r="B19" s="22">
        <v>36.1</v>
      </c>
      <c r="C19" s="22">
        <v>32.9</v>
      </c>
      <c r="D19" s="90">
        <v>34.6</v>
      </c>
    </row>
    <row r="20" spans="1:4" ht="16.5" thickBot="1" x14ac:dyDescent="0.3">
      <c r="A20" s="21" t="s">
        <v>102</v>
      </c>
      <c r="B20" s="22">
        <v>25.5</v>
      </c>
      <c r="C20" s="22">
        <v>23.8</v>
      </c>
      <c r="D20" s="90">
        <v>24.7</v>
      </c>
    </row>
    <row r="21" spans="1:4" ht="16.5" thickBot="1" x14ac:dyDescent="0.3">
      <c r="A21" s="21" t="s">
        <v>103</v>
      </c>
      <c r="B21" s="22">
        <v>18.8</v>
      </c>
      <c r="C21" s="22">
        <v>20.2</v>
      </c>
      <c r="D21" s="90">
        <v>19.399999999999999</v>
      </c>
    </row>
    <row r="22" spans="1:4" ht="16.5" thickBot="1" x14ac:dyDescent="0.3">
      <c r="A22" s="21" t="s">
        <v>104</v>
      </c>
      <c r="B22" s="22">
        <v>21.1</v>
      </c>
      <c r="C22" s="22">
        <v>30.6</v>
      </c>
      <c r="D22" s="90">
        <v>26.2</v>
      </c>
    </row>
    <row r="23" spans="1:4" ht="16.5" thickBot="1" x14ac:dyDescent="0.3">
      <c r="A23" s="21" t="s">
        <v>105</v>
      </c>
      <c r="B23" s="22">
        <v>47.4</v>
      </c>
      <c r="C23" s="22">
        <v>47.8</v>
      </c>
      <c r="D23" s="90">
        <v>47.6</v>
      </c>
    </row>
    <row r="24" spans="1:4" ht="16.5" thickBot="1" x14ac:dyDescent="0.3">
      <c r="A24" s="103" t="s">
        <v>106</v>
      </c>
      <c r="B24" s="104"/>
      <c r="C24" s="104"/>
      <c r="D24" s="105"/>
    </row>
    <row r="25" spans="1:4" ht="16.5" thickBot="1" x14ac:dyDescent="0.3">
      <c r="A25" s="21" t="s">
        <v>107</v>
      </c>
      <c r="B25" s="90">
        <v>29.5</v>
      </c>
      <c r="C25" s="90">
        <v>30.7</v>
      </c>
      <c r="D25" s="90">
        <v>30.1</v>
      </c>
    </row>
    <row r="26" spans="1:4" ht="16.5" thickBot="1" x14ac:dyDescent="0.3">
      <c r="A26" s="21" t="s">
        <v>48</v>
      </c>
      <c r="B26" s="90">
        <v>21.2</v>
      </c>
      <c r="C26" s="90">
        <v>24.8</v>
      </c>
      <c r="D26" s="90">
        <v>22.8</v>
      </c>
    </row>
    <row r="27" spans="1:4" ht="16.5" thickBot="1" x14ac:dyDescent="0.3">
      <c r="A27" s="21" t="s">
        <v>108</v>
      </c>
      <c r="B27" s="90">
        <v>18.899999999999999</v>
      </c>
      <c r="C27" s="90">
        <v>29.5</v>
      </c>
      <c r="D27" s="90">
        <v>23.5</v>
      </c>
    </row>
    <row r="28" spans="1:4" ht="16.5" thickBot="1" x14ac:dyDescent="0.3">
      <c r="A28" s="21" t="s">
        <v>109</v>
      </c>
      <c r="B28" s="90">
        <v>15.9</v>
      </c>
      <c r="C28" s="90">
        <v>32.1</v>
      </c>
      <c r="D28" s="90">
        <v>21.7</v>
      </c>
    </row>
    <row r="29" spans="1:4" ht="16.5" thickBot="1" x14ac:dyDescent="0.3">
      <c r="A29" s="21" t="s">
        <v>110</v>
      </c>
      <c r="B29" s="90">
        <v>22.9</v>
      </c>
      <c r="C29" s="90">
        <v>24.6</v>
      </c>
      <c r="D29" s="90">
        <v>23.3</v>
      </c>
    </row>
    <row r="30" spans="1:4" ht="16.5" thickBot="1" x14ac:dyDescent="0.3">
      <c r="A30" s="23" t="s">
        <v>33</v>
      </c>
      <c r="B30" s="102">
        <v>26.6</v>
      </c>
      <c r="C30" s="102">
        <v>29.6</v>
      </c>
      <c r="D30" s="102">
        <v>28.1</v>
      </c>
    </row>
    <row r="31" spans="1:4" ht="15.75" x14ac:dyDescent="0.25">
      <c r="A31" s="37" t="s">
        <v>45</v>
      </c>
      <c r="B31" s="37"/>
      <c r="C31" s="37"/>
      <c r="D31" s="37"/>
    </row>
  </sheetData>
  <mergeCells count="6">
    <mergeCell ref="A3:D3"/>
    <mergeCell ref="A13:D13"/>
    <mergeCell ref="A18:D18"/>
    <mergeCell ref="A24:D24"/>
    <mergeCell ref="A1:D1"/>
    <mergeCell ref="A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FF2E-9031-4009-9BE9-5CA3FD1049C3}">
  <dimension ref="A2:D53"/>
  <sheetViews>
    <sheetView tabSelected="1" workbookViewId="0">
      <selection activeCell="A12" sqref="A12"/>
    </sheetView>
  </sheetViews>
  <sheetFormatPr baseColWidth="10" defaultRowHeight="12.75" x14ac:dyDescent="0.2"/>
  <cols>
    <col min="1" max="1" width="111.85546875" style="283" customWidth="1"/>
    <col min="2" max="2" width="2" style="281" customWidth="1"/>
    <col min="3" max="3" width="7.85546875" style="281" customWidth="1"/>
    <col min="4" max="16384" width="11.42578125" style="281"/>
  </cols>
  <sheetData>
    <row r="2" spans="1:4" ht="15" x14ac:dyDescent="0.2">
      <c r="A2" s="289" t="s">
        <v>325</v>
      </c>
      <c r="C2" s="282"/>
      <c r="D2" s="282"/>
    </row>
    <row r="3" spans="1:4" x14ac:dyDescent="0.2">
      <c r="B3" s="287" t="s">
        <v>326</v>
      </c>
      <c r="C3" s="287"/>
    </row>
    <row r="4" spans="1:4" x14ac:dyDescent="0.2">
      <c r="A4" s="284" t="s">
        <v>327</v>
      </c>
    </row>
    <row r="5" spans="1:4" ht="25.5" x14ac:dyDescent="0.2">
      <c r="A5" s="283" t="str">
        <f>+Tab1.1!_Toc495579732</f>
        <v>Tableau 1.1: Répartition de la population malienne de 12 ans et plus, par région, milieu, de résidence selon le statut matrimonial (%)</v>
      </c>
      <c r="C5" s="288">
        <v>1</v>
      </c>
    </row>
    <row r="6" spans="1:4" x14ac:dyDescent="0.2">
      <c r="A6" s="283" t="str">
        <f>+Tab1.2!_Toc495579733</f>
        <v xml:space="preserve">Tableau 1.2 : Proportion de la population malienne migratoire par région, milieu, groupe d’âge et par sexe (%) </v>
      </c>
      <c r="C6" s="288">
        <v>2</v>
      </c>
    </row>
    <row r="7" spans="1:4" x14ac:dyDescent="0.2">
      <c r="A7" s="283" t="str">
        <f>+Tab1.3!_Toc495579734</f>
        <v>Tableau 1.3: Répartition des ménages par région, milieu et sexe selon la typologie (%)</v>
      </c>
      <c r="C7" s="288">
        <v>3</v>
      </c>
    </row>
    <row r="8" spans="1:4" x14ac:dyDescent="0.2">
      <c r="A8" s="283" t="str">
        <f>+Tab1.4!_Toc495579735</f>
        <v xml:space="preserve">Tableau 1.4: Répartition des chefs de ménage par région, milieu et sexe selon le niveau d’étude atteint (%) </v>
      </c>
      <c r="C8" s="288">
        <v>4</v>
      </c>
    </row>
    <row r="9" spans="1:4" x14ac:dyDescent="0.2">
      <c r="A9" s="283" t="str">
        <f>+Tab1.5!_Toc495579713</f>
        <v>Tableau 1.5: Taux d’alphabétisation des chefs de ménage par sexe, région et le milieu de résidence (%)</v>
      </c>
      <c r="C9" s="288">
        <v>5</v>
      </c>
    </row>
    <row r="10" spans="1:4" x14ac:dyDescent="0.2">
      <c r="A10" s="283" t="str">
        <f>+Tab1.6!_Toc495579714</f>
        <v xml:space="preserve">Tableau 1.6: Répartition des chefs de ménage selon le statut matrimonial par région, milieu et sexe (%) </v>
      </c>
      <c r="C10" s="288">
        <v>6</v>
      </c>
    </row>
    <row r="11" spans="1:4" x14ac:dyDescent="0.2">
      <c r="A11" s="285" t="s">
        <v>328</v>
      </c>
      <c r="C11" s="288">
        <v>7</v>
      </c>
    </row>
    <row r="12" spans="1:4" x14ac:dyDescent="0.2">
      <c r="A12" s="283" t="str">
        <f>+Tab2.1!_Toc495579736</f>
        <v>Tableau 2.1: Taux de scolarisation au fondamental1 par région, milieu et sexe (%)</v>
      </c>
      <c r="C12" s="288">
        <v>8</v>
      </c>
    </row>
    <row r="13" spans="1:4" x14ac:dyDescent="0.2">
      <c r="A13" s="283" t="str">
        <f>+Tab2.2!_Toc495579738</f>
        <v>Tableau 2.2: Taux de scolarisation au fondamental 2 par région, milieu et sexe (%)</v>
      </c>
      <c r="C13" s="288">
        <v>9</v>
      </c>
    </row>
    <row r="14" spans="1:4" ht="25.5" x14ac:dyDescent="0.2">
      <c r="A14" s="283" t="str">
        <f>+Tab2.3!_Toc495579715</f>
        <v>Tableau 2.3: Répartition de la population par milieu, sexe selon la raison de non-fréquentation scolaire au premier cycle de l’enseignement fondamental (%)</v>
      </c>
      <c r="C14" s="288">
        <v>10</v>
      </c>
    </row>
    <row r="15" spans="1:4" ht="25.5" x14ac:dyDescent="0.2">
      <c r="A15" s="283" t="str">
        <f>+Tab2.4!_Toc495579716</f>
        <v>Tableau 2.4: Répartition de la population par milieu, sexe selon la raison de non-fréquentation scolaire au second cycle de l’enseignement fondamental (%)</v>
      </c>
      <c r="C15" s="288">
        <v>11</v>
      </c>
    </row>
    <row r="16" spans="1:4" ht="25.5" x14ac:dyDescent="0.2">
      <c r="A16" s="283" t="str">
        <f>+Tab2.5!_Toc495579717</f>
        <v>Tableau 2.5: Taux de redoublement dans les différents cycles de l’enseignement fondamental par région, milieu et selon le sexe (%)</v>
      </c>
      <c r="C16" s="288">
        <v>12</v>
      </c>
    </row>
    <row r="17" spans="1:3" x14ac:dyDescent="0.2">
      <c r="A17" s="283" t="str">
        <f>+Tab2.6!_Toc495579740</f>
        <v>Tableau 2.6: Taux d'alphabétisation des 15 ans et plus (%) par région, milieu et sexe</v>
      </c>
      <c r="C17" s="288">
        <v>13</v>
      </c>
    </row>
    <row r="18" spans="1:3" x14ac:dyDescent="0.2">
      <c r="A18" s="283" t="str">
        <f>+'Tab2.7'!A2</f>
        <v>Tableau 2.7: Taux d'alphabétisation des 15 - 24 ans (%) par région, milieu et sexe</v>
      </c>
      <c r="C18" s="288">
        <v>14</v>
      </c>
    </row>
    <row r="19" spans="1:3" ht="15" x14ac:dyDescent="0.2">
      <c r="A19" s="286" t="s">
        <v>330</v>
      </c>
      <c r="C19" s="288">
        <v>15</v>
      </c>
    </row>
    <row r="20" spans="1:3" ht="25.5" x14ac:dyDescent="0.2">
      <c r="A20" s="283" t="str">
        <f>+Tab3.1!_Toc495579741</f>
        <v>Tableau 3.1: Répartition de la population malienne malade ou blessée au cours des 3 derniers mois par région, milieu, groupe d’âge et niveau d’instruction (%)</v>
      </c>
      <c r="C20" s="288">
        <v>16</v>
      </c>
    </row>
    <row r="21" spans="1:3" x14ac:dyDescent="0.2">
      <c r="A21" s="283" t="str">
        <f>+Tab3.2!_Toc55224492</f>
        <v xml:space="preserve">Tableau 3.2: Prévalence de certaines maladies au cours des 3 derniers mois par région, milieu, sexe et le groupe d’âge (%) </v>
      </c>
      <c r="C21" s="288">
        <v>17</v>
      </c>
    </row>
    <row r="22" spans="1:3" x14ac:dyDescent="0.2">
      <c r="A22" s="283" t="str">
        <f>+'Tab3.3'!A1</f>
        <v>Tableau 3.3: Proportion des personnes ayant au moins un handicap (%) par région, milieu et sexe</v>
      </c>
      <c r="C22" s="288">
        <v>18</v>
      </c>
    </row>
    <row r="23" spans="1:3" ht="15" x14ac:dyDescent="0.2">
      <c r="A23" s="286" t="s">
        <v>331</v>
      </c>
      <c r="C23" s="288">
        <v>19</v>
      </c>
    </row>
    <row r="24" spans="1:3" x14ac:dyDescent="0.2">
      <c r="A24" s="283" t="str">
        <f>Tab4.1!_Toc495579720</f>
        <v>Tableau 4.1: Structure de la population de 15 ans et plus vis-à-vis de l’emplois par région, milieu, sexe et groupe d’âge</v>
      </c>
      <c r="C24" s="288">
        <v>20</v>
      </c>
    </row>
    <row r="25" spans="1:3" x14ac:dyDescent="0.2">
      <c r="A25" s="283" t="str">
        <f>Tab4.2!_Toc55224494</f>
        <v>Tableau 4.2: Principales caractéristiques de la sous-utilisation de la main d’œuvre par région, milieu, sexe et groupe d’âge</v>
      </c>
      <c r="C25" s="288">
        <v>21</v>
      </c>
    </row>
    <row r="26" spans="1:3" ht="25.5" x14ac:dyDescent="0.2">
      <c r="A26" s="283" t="str">
        <f>Tab4.3!_Toc365030633</f>
        <v>Tableau 4.3: Principales caractéristiques de la sous-utilisation de la main d’œuvre des jeunes (15-24 ans) par région, milieu et sexe (%)</v>
      </c>
      <c r="C26" s="288">
        <v>22</v>
      </c>
    </row>
    <row r="27" spans="1:3" x14ac:dyDescent="0.2">
      <c r="A27" s="283" t="str">
        <f>+Tab4.4!_Toc495579748</f>
        <v>Tableau 4.4: Proportion d’enfants de 5 à 17 ans occupés par région, milieu et sexe selon le groupe d’âge (%)</v>
      </c>
      <c r="C27" s="288">
        <v>23</v>
      </c>
    </row>
    <row r="28" spans="1:3" x14ac:dyDescent="0.2">
      <c r="A28" s="283" t="str">
        <f>+Tab4.5!_Hlk57882524</f>
        <v>Tableau 4.5: Répartition de la population en emplois par région, milieu, sexe, niveau d’instruction selon le secteur d’activité (%)</v>
      </c>
      <c r="C28" s="288">
        <v>24</v>
      </c>
    </row>
    <row r="29" spans="1:3" x14ac:dyDescent="0.2">
      <c r="A29" s="283" t="str">
        <f>+Tab4.6!_Toc365030868</f>
        <v>Tableau 4.6: Répartition de la population en emploi par région, milieu, sexe et niveau d’instruction selon le statut salarial (%)</v>
      </c>
      <c r="C29" s="288">
        <v>25</v>
      </c>
    </row>
    <row r="30" spans="1:3" ht="25.5" x14ac:dyDescent="0.2">
      <c r="A30" s="283" t="str">
        <f>+Tab4.7!_Toc55224499</f>
        <v>Tableau 4.7: Répartition de la population en emploi par région, milieu et sexe selon le nombre de jours consacrés à l’emploi pendant la dernière semaine (%)</v>
      </c>
      <c r="C30" s="288">
        <v>26</v>
      </c>
    </row>
    <row r="31" spans="1:3" ht="25.5" x14ac:dyDescent="0.2">
      <c r="A31" s="283" t="str">
        <f>+Tab4.8!_Toc55224500</f>
        <v>Tableau 4.8: Aperçu de quelques indicateurs des possibilités d’emploi et des gains adéquats sur le marché du travail selon la région et le milieu de résidence</v>
      </c>
      <c r="C31" s="288">
        <v>27</v>
      </c>
    </row>
    <row r="32" spans="1:3" ht="15" x14ac:dyDescent="0.2">
      <c r="A32" s="286" t="s">
        <v>333</v>
      </c>
      <c r="C32" s="288">
        <v>28</v>
      </c>
    </row>
    <row r="33" spans="1:3" x14ac:dyDescent="0.2">
      <c r="A33" s="283" t="str">
        <f>Tab5.1!_Toc495579752</f>
        <v>Tableau 5.1: Répartition des ménages par région, milieu de résidence selon le statut d'occupation du logement (%)</v>
      </c>
      <c r="C33" s="288">
        <v>29</v>
      </c>
    </row>
    <row r="34" spans="1:3" x14ac:dyDescent="0.2">
      <c r="A34" s="283" t="str">
        <f>'Tab5.2'!A2</f>
        <v xml:space="preserve">Tableau 5.2: Répartition des ménages par région, milieu de résidence et selon le type d’habitat du logement (%) </v>
      </c>
      <c r="C34" s="288">
        <v>30</v>
      </c>
    </row>
    <row r="35" spans="1:3" x14ac:dyDescent="0.2">
      <c r="A35" s="283" t="str">
        <f>'Tab5.3'!A1</f>
        <v>Tableau 5.3: Répartition des ménages selon l'accès à l'électricité (%)</v>
      </c>
      <c r="C35" s="288">
        <v>31</v>
      </c>
    </row>
    <row r="36" spans="1:3" x14ac:dyDescent="0.2">
      <c r="A36" s="283" t="str">
        <f>'Tab5.4'!A1</f>
        <v xml:space="preserve">Tableau 5.4: Proportion des ménages disposant de l'électricité selon la région et le milieu (%) </v>
      </c>
      <c r="C36" s="288">
        <v>32</v>
      </c>
    </row>
    <row r="37" spans="1:3" x14ac:dyDescent="0.2">
      <c r="A37" s="283" t="str">
        <f>'Tab5.5'!A1</f>
        <v>Tableau 5.5: Répartition des ménages selon l'accès à l'eau potable (%) [pendant la période normale]</v>
      </c>
      <c r="C37" s="288">
        <v>33</v>
      </c>
    </row>
    <row r="38" spans="1:3" x14ac:dyDescent="0.2">
      <c r="A38" s="283" t="str">
        <f>'Tab5.6'!A1</f>
        <v>Tableau 5.6: Répartition des ménages selon l'accès à l'eau potable (%) [pendant la période sèche]</v>
      </c>
      <c r="C38" s="288">
        <v>34</v>
      </c>
    </row>
    <row r="39" spans="1:3" x14ac:dyDescent="0.2">
      <c r="A39" s="283" t="str">
        <f>'Tab5.7'!A1</f>
        <v xml:space="preserve">Tableau 5.7: Répartition des ménages selon l'accès à l'eau potable (%) </v>
      </c>
      <c r="C39" s="288">
        <v>35</v>
      </c>
    </row>
    <row r="40" spans="1:3" x14ac:dyDescent="0.2">
      <c r="A40" s="283" t="str">
        <f>'Tab5.8'!A2</f>
        <v>Tableau 5.8: Répartition des ménages selon le type de toilettes utilisé (%)</v>
      </c>
      <c r="C40" s="288">
        <v>36</v>
      </c>
    </row>
    <row r="41" spans="1:3" x14ac:dyDescent="0.2">
      <c r="A41" s="283" t="str">
        <f>'Tab5.9'!A1</f>
        <v>Tableau 5.9: Répartition des ménages par région et milieu selon le type de toilette utilisée (%)[3]</v>
      </c>
      <c r="C41" s="288">
        <v>37</v>
      </c>
    </row>
    <row r="42" spans="1:3" x14ac:dyDescent="0.2">
      <c r="A42" s="283" t="str">
        <f>'Tab5.10'!A1</f>
        <v>Tableau 5.10: Répartition des ménages selon le mode d’évacuation des ordures ménagères (%)</v>
      </c>
      <c r="C42" s="288">
        <v>38</v>
      </c>
    </row>
    <row r="43" spans="1:3" x14ac:dyDescent="0.2">
      <c r="A43" s="283" t="str">
        <f>'Tab5.11'!A3</f>
        <v>Tableau 5.11: Répartition des ménages selon le mode d'évacuation des eaux usées (%)</v>
      </c>
      <c r="C43" s="288">
        <v>39</v>
      </c>
    </row>
    <row r="44" spans="1:3" x14ac:dyDescent="0.2">
      <c r="A44" s="283" t="str">
        <f>'Tab5.12'!A2</f>
        <v xml:space="preserve">Tableau 5.12: Proportion de la possession des équipements des ménages selon la région et le milieu (%) </v>
      </c>
      <c r="C44" s="288">
        <v>40</v>
      </c>
    </row>
    <row r="45" spans="1:3" ht="15" x14ac:dyDescent="0.2">
      <c r="A45" s="286" t="s">
        <v>334</v>
      </c>
      <c r="C45" s="288">
        <v>41</v>
      </c>
    </row>
    <row r="46" spans="1:3" x14ac:dyDescent="0.2">
      <c r="A46" s="283" t="str">
        <f>+Tab6.1!_Toc495579760</f>
        <v>Tableau 6.1: Proportion des ménages ayant eu des difficultés pour se nourrir par région et le milieu (%)</v>
      </c>
      <c r="C46" s="288">
        <v>42</v>
      </c>
    </row>
    <row r="47" spans="1:3" x14ac:dyDescent="0.2">
      <c r="A47" s="283" t="str">
        <f>+Tab6.2!_Toc495579761</f>
        <v>Tableau 6.2: Principales stratégies adoptées pour gérer l'insécurité alimentaire dans les ménages, par milieu de résidence (%)</v>
      </c>
      <c r="C47" s="288">
        <v>43</v>
      </c>
    </row>
    <row r="48" spans="1:3" ht="15" x14ac:dyDescent="0.2">
      <c r="A48" s="286" t="s">
        <v>335</v>
      </c>
      <c r="C48" s="288">
        <v>44</v>
      </c>
    </row>
    <row r="49" spans="1:3" x14ac:dyDescent="0.2">
      <c r="A49" s="283" t="str">
        <f>+Tab7.1!_Toc495579726</f>
        <v>Tableau 7.1 : Dépenses trimestrielles des ménages selon le milieu (FCFA)</v>
      </c>
      <c r="C49" s="288">
        <v>45</v>
      </c>
    </row>
    <row r="50" spans="1:3" x14ac:dyDescent="0.2">
      <c r="A50" s="283" t="str">
        <f>+Tab7.2!_Toc24969059</f>
        <v>Tableau 7.2 : Répartition des dépenses par région et milieu selon le mode d’acquisition (%)</v>
      </c>
      <c r="C50" s="288">
        <v>46</v>
      </c>
    </row>
    <row r="51" spans="1:3" x14ac:dyDescent="0.2">
      <c r="A51" s="283" t="str">
        <f>+Tab7.3!_Toc495579727</f>
        <v xml:space="preserve">Tableau 7.3 : Structure de la consommation des ménages par mode d’acquisition selon le milieu (%) </v>
      </c>
      <c r="C51" s="288">
        <v>47</v>
      </c>
    </row>
    <row r="52" spans="1:3" x14ac:dyDescent="0.2">
      <c r="A52" s="283" t="str">
        <f>+Tab7.4!_Toc495579728</f>
        <v xml:space="preserve">Tableau 7.4 : Part des fonctions de consommation selon le milieu de résidence </v>
      </c>
      <c r="C52" s="288">
        <v>48</v>
      </c>
    </row>
    <row r="53" spans="1:3" x14ac:dyDescent="0.2">
      <c r="A53" s="283" t="str">
        <f>+Tab7.5!_Toc55224519</f>
        <v>Tableau 7.5 : Dépenses trimestrielles par région et selon le poste (milliards de FCFA)</v>
      </c>
      <c r="C53" s="288">
        <v>49</v>
      </c>
    </row>
  </sheetData>
  <mergeCells count="1">
    <mergeCell ref="B3:C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2231-2FCB-4F46-8FB1-CB226A746796}">
  <dimension ref="A1:F28"/>
  <sheetViews>
    <sheetView workbookViewId="0">
      <selection activeCell="B2" sqref="B2"/>
    </sheetView>
  </sheetViews>
  <sheetFormatPr baseColWidth="10" defaultRowHeight="15" x14ac:dyDescent="0.25"/>
  <cols>
    <col min="1" max="1" width="30.140625" customWidth="1"/>
    <col min="2" max="2" width="21.85546875" customWidth="1"/>
    <col min="3" max="3" width="20" customWidth="1"/>
    <col min="4" max="4" width="19" customWidth="1"/>
  </cols>
  <sheetData>
    <row r="1" spans="1:6" ht="45.75" customHeight="1" thickBot="1" x14ac:dyDescent="0.3">
      <c r="A1" s="31" t="s">
        <v>128</v>
      </c>
      <c r="B1" s="31"/>
      <c r="C1" s="31"/>
      <c r="D1" s="31"/>
      <c r="E1" s="31"/>
      <c r="F1" s="31"/>
    </row>
    <row r="2" spans="1:6" ht="32.25" thickBot="1" x14ac:dyDescent="0.3">
      <c r="A2" s="34"/>
      <c r="B2" s="35" t="s">
        <v>112</v>
      </c>
      <c r="C2" s="35" t="s">
        <v>113</v>
      </c>
      <c r="D2" s="35" t="s">
        <v>114</v>
      </c>
      <c r="E2" s="35" t="s">
        <v>115</v>
      </c>
      <c r="F2" s="35" t="s">
        <v>116</v>
      </c>
    </row>
    <row r="3" spans="1:6" ht="16.5" thickBot="1" x14ac:dyDescent="0.3">
      <c r="A3" s="112" t="s">
        <v>13</v>
      </c>
      <c r="B3" s="113"/>
      <c r="C3" s="113"/>
      <c r="D3" s="113"/>
      <c r="E3" s="113"/>
      <c r="F3" s="114"/>
    </row>
    <row r="4" spans="1:6" ht="16.5" thickBot="1" x14ac:dyDescent="0.3">
      <c r="A4" s="21" t="s">
        <v>117</v>
      </c>
      <c r="B4" s="22">
        <v>13.1</v>
      </c>
      <c r="C4" s="22">
        <v>2.8</v>
      </c>
      <c r="D4" s="22">
        <v>1.1000000000000001</v>
      </c>
      <c r="E4" s="22">
        <v>2.5</v>
      </c>
      <c r="F4" s="107">
        <v>2818076</v>
      </c>
    </row>
    <row r="5" spans="1:6" ht="16.5" thickBot="1" x14ac:dyDescent="0.3">
      <c r="A5" s="21" t="s">
        <v>118</v>
      </c>
      <c r="B5" s="22">
        <v>17.399999999999999</v>
      </c>
      <c r="C5" s="22">
        <v>3.2</v>
      </c>
      <c r="D5" s="22">
        <v>1.8</v>
      </c>
      <c r="E5" s="22">
        <v>3.1</v>
      </c>
      <c r="F5" s="107">
        <v>3423772</v>
      </c>
    </row>
    <row r="6" spans="1:6" ht="16.5" thickBot="1" x14ac:dyDescent="0.3">
      <c r="A6" s="21" t="s">
        <v>119</v>
      </c>
      <c r="B6" s="22">
        <v>16.8</v>
      </c>
      <c r="C6" s="22">
        <v>2.1</v>
      </c>
      <c r="D6" s="22">
        <v>0.8</v>
      </c>
      <c r="E6" s="22">
        <v>1.1000000000000001</v>
      </c>
      <c r="F6" s="107">
        <v>3736267</v>
      </c>
    </row>
    <row r="7" spans="1:6" ht="16.5" thickBot="1" x14ac:dyDescent="0.3">
      <c r="A7" s="21" t="s">
        <v>120</v>
      </c>
      <c r="B7" s="22">
        <v>9.9</v>
      </c>
      <c r="C7" s="22">
        <v>1.6</v>
      </c>
      <c r="D7" s="22">
        <v>1.2</v>
      </c>
      <c r="E7" s="22">
        <v>1.4</v>
      </c>
      <c r="F7" s="107">
        <v>3305375</v>
      </c>
    </row>
    <row r="8" spans="1:6" ht="16.5" thickBot="1" x14ac:dyDescent="0.3">
      <c r="A8" s="21" t="s">
        <v>121</v>
      </c>
      <c r="B8" s="22">
        <v>16.8</v>
      </c>
      <c r="C8" s="22">
        <v>3.4</v>
      </c>
      <c r="D8" s="22">
        <v>3.1</v>
      </c>
      <c r="E8" s="22">
        <v>4.2</v>
      </c>
      <c r="F8" s="107">
        <v>2878285</v>
      </c>
    </row>
    <row r="9" spans="1:6" ht="16.5" thickBot="1" x14ac:dyDescent="0.3">
      <c r="A9" s="21" t="s">
        <v>19</v>
      </c>
      <c r="B9" s="22">
        <v>56.6</v>
      </c>
      <c r="C9" s="22">
        <v>23.3</v>
      </c>
      <c r="D9" s="22">
        <v>19.899999999999999</v>
      </c>
      <c r="E9" s="22">
        <v>17.399999999999999</v>
      </c>
      <c r="F9" s="107">
        <v>953854</v>
      </c>
    </row>
    <row r="10" spans="1:6" ht="16.5" thickBot="1" x14ac:dyDescent="0.3">
      <c r="A10" s="21" t="s">
        <v>20</v>
      </c>
      <c r="B10" s="22">
        <v>20</v>
      </c>
      <c r="C10" s="22">
        <v>3.7</v>
      </c>
      <c r="D10" s="22">
        <v>1.9</v>
      </c>
      <c r="E10" s="22">
        <v>3.6</v>
      </c>
      <c r="F10" s="107">
        <v>766574</v>
      </c>
    </row>
    <row r="11" spans="1:6" ht="16.5" thickBot="1" x14ac:dyDescent="0.3">
      <c r="A11" s="21" t="s">
        <v>21</v>
      </c>
      <c r="B11" s="22">
        <v>22.1</v>
      </c>
      <c r="C11" s="22">
        <v>6.1</v>
      </c>
      <c r="D11" s="22">
        <v>1.9</v>
      </c>
      <c r="E11" s="22">
        <v>3.4</v>
      </c>
      <c r="F11" s="107">
        <v>95753</v>
      </c>
    </row>
    <row r="12" spans="1:6" ht="16.5" thickBot="1" x14ac:dyDescent="0.3">
      <c r="A12" s="21" t="s">
        <v>122</v>
      </c>
      <c r="B12" s="22">
        <v>9.9</v>
      </c>
      <c r="C12" s="22">
        <v>2.1</v>
      </c>
      <c r="D12" s="22">
        <v>1.8</v>
      </c>
      <c r="E12" s="22">
        <v>2.9</v>
      </c>
      <c r="F12" s="107">
        <v>2559044</v>
      </c>
    </row>
    <row r="13" spans="1:6" ht="16.5" thickBot="1" x14ac:dyDescent="0.3">
      <c r="A13" s="108" t="s">
        <v>83</v>
      </c>
      <c r="B13" s="109"/>
      <c r="C13" s="109"/>
      <c r="D13" s="109"/>
      <c r="E13" s="109"/>
      <c r="F13" s="109"/>
    </row>
    <row r="14" spans="1:6" ht="16.5" thickBot="1" x14ac:dyDescent="0.3">
      <c r="A14" s="21" t="s">
        <v>24</v>
      </c>
      <c r="B14" s="22">
        <v>14.3</v>
      </c>
      <c r="C14" s="22">
        <v>2.9</v>
      </c>
      <c r="D14" s="22">
        <v>2.2000000000000002</v>
      </c>
      <c r="E14" s="22">
        <v>3.3</v>
      </c>
      <c r="F14" s="107">
        <v>4789970</v>
      </c>
    </row>
    <row r="15" spans="1:6" ht="16.5" thickBot="1" x14ac:dyDescent="0.3">
      <c r="A15" s="51" t="s">
        <v>123</v>
      </c>
      <c r="B15" s="94">
        <v>9.9</v>
      </c>
      <c r="C15" s="22">
        <v>2.1</v>
      </c>
      <c r="D15" s="22">
        <v>1.8</v>
      </c>
      <c r="E15" s="22">
        <v>2.9</v>
      </c>
      <c r="F15" s="110">
        <v>2559044</v>
      </c>
    </row>
    <row r="16" spans="1:6" ht="16.5" thickBot="1" x14ac:dyDescent="0.3">
      <c r="A16" s="51" t="s">
        <v>124</v>
      </c>
      <c r="B16" s="94">
        <v>19.399999999999999</v>
      </c>
      <c r="C16" s="22">
        <v>3.8</v>
      </c>
      <c r="D16" s="22">
        <v>2.7</v>
      </c>
      <c r="E16" s="22">
        <v>3.8</v>
      </c>
      <c r="F16" s="110">
        <v>2230926</v>
      </c>
    </row>
    <row r="17" spans="1:6" ht="16.5" thickBot="1" x14ac:dyDescent="0.3">
      <c r="A17" s="21" t="s">
        <v>25</v>
      </c>
      <c r="B17" s="22">
        <v>17.100000000000001</v>
      </c>
      <c r="C17" s="22">
        <v>3.7</v>
      </c>
      <c r="D17" s="22">
        <v>2.5</v>
      </c>
      <c r="E17" s="22">
        <v>3.1</v>
      </c>
      <c r="F17" s="107">
        <v>15747030</v>
      </c>
    </row>
    <row r="18" spans="1:6" ht="16.5" thickBot="1" x14ac:dyDescent="0.3">
      <c r="A18" s="108" t="s">
        <v>30</v>
      </c>
      <c r="B18" s="109"/>
      <c r="C18" s="109"/>
      <c r="D18" s="109"/>
      <c r="E18" s="109"/>
      <c r="F18" s="109"/>
    </row>
    <row r="19" spans="1:6" ht="16.5" thickBot="1" x14ac:dyDescent="0.3">
      <c r="A19" s="21" t="s">
        <v>62</v>
      </c>
      <c r="B19" s="22">
        <v>16.100000000000001</v>
      </c>
      <c r="C19" s="22">
        <v>3.5</v>
      </c>
      <c r="D19" s="22">
        <v>2.2999999999999998</v>
      </c>
      <c r="E19" s="22">
        <v>2</v>
      </c>
      <c r="F19" s="107">
        <v>10381347</v>
      </c>
    </row>
    <row r="20" spans="1:6" ht="16.5" thickBot="1" x14ac:dyDescent="0.3">
      <c r="A20" s="21" t="s">
        <v>86</v>
      </c>
      <c r="B20" s="22">
        <v>16.7</v>
      </c>
      <c r="C20" s="22">
        <v>3.6</v>
      </c>
      <c r="D20" s="22">
        <v>2.6</v>
      </c>
      <c r="E20" s="22">
        <v>4.4000000000000004</v>
      </c>
      <c r="F20" s="107">
        <v>10155653</v>
      </c>
    </row>
    <row r="21" spans="1:6" ht="16.5" thickBot="1" x14ac:dyDescent="0.3">
      <c r="A21" s="108" t="s">
        <v>125</v>
      </c>
      <c r="B21" s="109"/>
      <c r="C21" s="109"/>
      <c r="D21" s="109"/>
      <c r="E21" s="109"/>
      <c r="F21" s="109"/>
    </row>
    <row r="22" spans="1:6" ht="16.5" thickBot="1" x14ac:dyDescent="0.3">
      <c r="A22" s="21" t="s">
        <v>126</v>
      </c>
      <c r="B22" s="22">
        <v>22.8</v>
      </c>
      <c r="C22" s="22">
        <v>0.1</v>
      </c>
      <c r="D22" s="22">
        <v>1.8</v>
      </c>
      <c r="E22" s="22">
        <v>1.9</v>
      </c>
      <c r="F22" s="107">
        <v>3953760</v>
      </c>
    </row>
    <row r="23" spans="1:6" ht="16.5" thickBot="1" x14ac:dyDescent="0.3">
      <c r="A23" s="21" t="s">
        <v>102</v>
      </c>
      <c r="B23" s="22">
        <v>18.600000000000001</v>
      </c>
      <c r="C23" s="22">
        <v>0.2</v>
      </c>
      <c r="D23" s="22">
        <v>1.6</v>
      </c>
      <c r="E23" s="22">
        <v>1.5</v>
      </c>
      <c r="F23" s="107">
        <v>4385683</v>
      </c>
    </row>
    <row r="24" spans="1:6" ht="16.5" thickBot="1" x14ac:dyDescent="0.3">
      <c r="A24" s="21" t="s">
        <v>103</v>
      </c>
      <c r="B24" s="22">
        <v>12.4</v>
      </c>
      <c r="C24" s="22">
        <v>0.3</v>
      </c>
      <c r="D24" s="22">
        <v>1.9</v>
      </c>
      <c r="E24" s="22">
        <v>2.1</v>
      </c>
      <c r="F24" s="107">
        <v>1959097</v>
      </c>
    </row>
    <row r="25" spans="1:6" ht="16.5" thickBot="1" x14ac:dyDescent="0.3">
      <c r="A25" s="21" t="s">
        <v>104</v>
      </c>
      <c r="B25" s="22">
        <v>14.1</v>
      </c>
      <c r="C25" s="22">
        <v>4.8</v>
      </c>
      <c r="D25" s="22">
        <v>3.3</v>
      </c>
      <c r="E25" s="22">
        <v>5</v>
      </c>
      <c r="F25" s="107">
        <v>9045152</v>
      </c>
    </row>
    <row r="26" spans="1:6" ht="16.5" thickBot="1" x14ac:dyDescent="0.3">
      <c r="A26" s="21" t="s">
        <v>127</v>
      </c>
      <c r="B26" s="22">
        <v>11.7</v>
      </c>
      <c r="C26" s="22">
        <v>23</v>
      </c>
      <c r="D26" s="22">
        <v>2</v>
      </c>
      <c r="E26" s="22">
        <v>2.2999999999999998</v>
      </c>
      <c r="F26" s="107">
        <v>1193308</v>
      </c>
    </row>
    <row r="27" spans="1:6" ht="16.5" thickBot="1" x14ac:dyDescent="0.3">
      <c r="A27" s="23" t="s">
        <v>33</v>
      </c>
      <c r="B27" s="24">
        <v>16.399999999999999</v>
      </c>
      <c r="C27" s="24">
        <v>3.5</v>
      </c>
      <c r="D27" s="24">
        <v>2.4</v>
      </c>
      <c r="E27" s="24">
        <v>3.2</v>
      </c>
      <c r="F27" s="111">
        <v>20537000</v>
      </c>
    </row>
    <row r="28" spans="1:6" ht="15.75" x14ac:dyDescent="0.25">
      <c r="A28" s="37" t="s">
        <v>45</v>
      </c>
      <c r="B28" s="37"/>
      <c r="C28" s="37"/>
      <c r="D28" s="37"/>
      <c r="E28" s="37"/>
      <c r="F28" s="37"/>
    </row>
  </sheetData>
  <mergeCells count="3">
    <mergeCell ref="A3:F3"/>
    <mergeCell ref="A1:F1"/>
    <mergeCell ref="A28:F2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0574-F511-4807-BA69-5B65CF5F7DF8}">
  <dimension ref="A1:B22"/>
  <sheetViews>
    <sheetView workbookViewId="0">
      <selection activeCell="G5" sqref="G5"/>
    </sheetView>
  </sheetViews>
  <sheetFormatPr baseColWidth="10" defaultRowHeight="15" x14ac:dyDescent="0.25"/>
  <cols>
    <col min="1" max="1" width="36.85546875" customWidth="1"/>
    <col min="2" max="2" width="30.5703125" customWidth="1"/>
  </cols>
  <sheetData>
    <row r="1" spans="1:2" ht="16.5" thickBot="1" x14ac:dyDescent="0.3">
      <c r="A1" s="40" t="s">
        <v>130</v>
      </c>
    </row>
    <row r="2" spans="1:2" ht="32.25" thickBot="1" x14ac:dyDescent="0.3">
      <c r="A2" s="34"/>
      <c r="B2" s="35" t="s">
        <v>129</v>
      </c>
    </row>
    <row r="3" spans="1:2" ht="16.5" thickBot="1" x14ac:dyDescent="0.3">
      <c r="A3" s="112" t="s">
        <v>13</v>
      </c>
      <c r="B3" s="115"/>
    </row>
    <row r="4" spans="1:2" ht="16.5" thickBot="1" x14ac:dyDescent="0.3">
      <c r="A4" s="21" t="s">
        <v>117</v>
      </c>
      <c r="B4" s="22">
        <v>1.5</v>
      </c>
    </row>
    <row r="5" spans="1:2" ht="16.5" thickBot="1" x14ac:dyDescent="0.3">
      <c r="A5" s="21" t="s">
        <v>118</v>
      </c>
      <c r="B5" s="22">
        <v>0.9</v>
      </c>
    </row>
    <row r="6" spans="1:2" ht="16.5" thickBot="1" x14ac:dyDescent="0.3">
      <c r="A6" s="21" t="s">
        <v>119</v>
      </c>
      <c r="B6" s="22">
        <v>1.9</v>
      </c>
    </row>
    <row r="7" spans="1:2" ht="16.5" thickBot="1" x14ac:dyDescent="0.3">
      <c r="A7" s="21" t="s">
        <v>120</v>
      </c>
      <c r="B7" s="22">
        <v>1</v>
      </c>
    </row>
    <row r="8" spans="1:2" ht="16.5" thickBot="1" x14ac:dyDescent="0.3">
      <c r="A8" s="21" t="s">
        <v>121</v>
      </c>
      <c r="B8" s="22">
        <v>1.6</v>
      </c>
    </row>
    <row r="9" spans="1:2" ht="16.5" thickBot="1" x14ac:dyDescent="0.3">
      <c r="A9" s="21" t="s">
        <v>19</v>
      </c>
      <c r="B9" s="22">
        <v>1.3</v>
      </c>
    </row>
    <row r="10" spans="1:2" ht="16.5" thickBot="1" x14ac:dyDescent="0.3">
      <c r="A10" s="21" t="s">
        <v>20</v>
      </c>
      <c r="B10" s="22">
        <v>1.5</v>
      </c>
    </row>
    <row r="11" spans="1:2" ht="16.5" thickBot="1" x14ac:dyDescent="0.3">
      <c r="A11" s="21" t="s">
        <v>21</v>
      </c>
      <c r="B11" s="22">
        <v>1.3</v>
      </c>
    </row>
    <row r="12" spans="1:2" ht="16.5" thickBot="1" x14ac:dyDescent="0.3">
      <c r="A12" s="21" t="s">
        <v>122</v>
      </c>
      <c r="B12" s="22">
        <v>1.2</v>
      </c>
    </row>
    <row r="13" spans="1:2" ht="16.5" thickBot="1" x14ac:dyDescent="0.3">
      <c r="A13" s="106" t="s">
        <v>83</v>
      </c>
      <c r="B13" s="109"/>
    </row>
    <row r="14" spans="1:2" ht="16.5" thickBot="1" x14ac:dyDescent="0.3">
      <c r="A14" s="21" t="s">
        <v>24</v>
      </c>
      <c r="B14" s="22">
        <v>1.5</v>
      </c>
    </row>
    <row r="15" spans="1:2" ht="16.5" thickBot="1" x14ac:dyDescent="0.3">
      <c r="A15" s="51" t="s">
        <v>123</v>
      </c>
      <c r="B15" s="94">
        <v>1.2</v>
      </c>
    </row>
    <row r="16" spans="1:2" ht="16.5" thickBot="1" x14ac:dyDescent="0.3">
      <c r="A16" s="51" t="s">
        <v>124</v>
      </c>
      <c r="B16" s="94">
        <v>1.8</v>
      </c>
    </row>
    <row r="17" spans="1:2" ht="16.5" thickBot="1" x14ac:dyDescent="0.3">
      <c r="A17" s="21" t="s">
        <v>25</v>
      </c>
      <c r="B17" s="94">
        <v>1.3</v>
      </c>
    </row>
    <row r="18" spans="1:2" ht="16.5" thickBot="1" x14ac:dyDescent="0.3">
      <c r="A18" s="106" t="s">
        <v>30</v>
      </c>
      <c r="B18" s="109"/>
    </row>
    <row r="19" spans="1:2" ht="16.5" thickBot="1" x14ac:dyDescent="0.3">
      <c r="A19" s="21" t="s">
        <v>62</v>
      </c>
      <c r="B19" s="22">
        <v>1.5</v>
      </c>
    </row>
    <row r="20" spans="1:2" ht="16.5" thickBot="1" x14ac:dyDescent="0.3">
      <c r="A20" s="21" t="s">
        <v>86</v>
      </c>
      <c r="B20" s="22">
        <v>1.2</v>
      </c>
    </row>
    <row r="21" spans="1:2" ht="16.5" thickBot="1" x14ac:dyDescent="0.3">
      <c r="A21" s="23" t="s">
        <v>33</v>
      </c>
      <c r="B21" s="24">
        <v>1.4</v>
      </c>
    </row>
    <row r="22" spans="1:2" ht="15.75" x14ac:dyDescent="0.25">
      <c r="A22" s="30" t="s">
        <v>97</v>
      </c>
    </row>
  </sheetData>
  <mergeCells count="1">
    <mergeCell ref="A3:B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62A05-AECD-494B-B8D7-960D32752B1F}">
  <dimension ref="C8:G15"/>
  <sheetViews>
    <sheetView workbookViewId="0">
      <selection activeCell="K20" sqref="K20"/>
    </sheetView>
  </sheetViews>
  <sheetFormatPr baseColWidth="10" defaultRowHeight="15" x14ac:dyDescent="0.25"/>
  <sheetData>
    <row r="8" spans="3:7" ht="15.75" customHeight="1" x14ac:dyDescent="0.25">
      <c r="C8" s="1" t="s">
        <v>3</v>
      </c>
      <c r="D8" s="1"/>
      <c r="E8" s="1"/>
      <c r="F8" s="1"/>
      <c r="G8" s="1"/>
    </row>
    <row r="9" spans="3:7" x14ac:dyDescent="0.25">
      <c r="C9" s="1"/>
      <c r="D9" s="1"/>
      <c r="E9" s="1"/>
      <c r="F9" s="1"/>
      <c r="G9" s="1"/>
    </row>
    <row r="10" spans="3:7" x14ac:dyDescent="0.25">
      <c r="C10" s="1"/>
      <c r="D10" s="1"/>
      <c r="E10" s="1"/>
      <c r="F10" s="1"/>
      <c r="G10" s="1"/>
    </row>
    <row r="11" spans="3:7" x14ac:dyDescent="0.25">
      <c r="C11" s="1"/>
      <c r="D11" s="1"/>
      <c r="E11" s="1"/>
      <c r="F11" s="1"/>
      <c r="G11" s="1"/>
    </row>
    <row r="12" spans="3:7" x14ac:dyDescent="0.25">
      <c r="C12" s="1"/>
      <c r="D12" s="1"/>
      <c r="E12" s="1"/>
      <c r="F12" s="1"/>
      <c r="G12" s="1"/>
    </row>
    <row r="13" spans="3:7" x14ac:dyDescent="0.25">
      <c r="C13" s="1"/>
      <c r="D13" s="1"/>
      <c r="E13" s="1"/>
      <c r="F13" s="1"/>
      <c r="G13" s="1"/>
    </row>
    <row r="14" spans="3:7" x14ac:dyDescent="0.25">
      <c r="C14" s="1"/>
      <c r="D14" s="1"/>
      <c r="E14" s="1"/>
      <c r="F14" s="1"/>
      <c r="G14" s="1"/>
    </row>
    <row r="15" spans="3:7" x14ac:dyDescent="0.25">
      <c r="C15" s="1"/>
      <c r="D15" s="1"/>
      <c r="E15" s="1"/>
      <c r="F15" s="1"/>
      <c r="G15" s="1"/>
    </row>
  </sheetData>
  <mergeCells count="1">
    <mergeCell ref="C8:G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4D3D-BA67-45E3-856A-2A878CCEDC83}">
  <dimension ref="A1:F29"/>
  <sheetViews>
    <sheetView workbookViewId="0">
      <selection activeCell="K14" sqref="K14"/>
    </sheetView>
  </sheetViews>
  <sheetFormatPr baseColWidth="10" defaultRowHeight="15" x14ac:dyDescent="0.25"/>
  <cols>
    <col min="1" max="1" width="31.7109375" customWidth="1"/>
    <col min="4" max="4" width="23.85546875" customWidth="1"/>
    <col min="5" max="5" width="21" customWidth="1"/>
  </cols>
  <sheetData>
    <row r="1" spans="1:6" ht="16.5" thickBot="1" x14ac:dyDescent="0.3">
      <c r="A1" s="40" t="s">
        <v>150</v>
      </c>
    </row>
    <row r="2" spans="1:6" ht="50.25" thickBot="1" x14ac:dyDescent="0.3">
      <c r="A2" s="116"/>
      <c r="B2" s="117" t="s">
        <v>131</v>
      </c>
      <c r="C2" s="117" t="s">
        <v>132</v>
      </c>
      <c r="D2" s="117" t="s">
        <v>133</v>
      </c>
      <c r="E2" s="117" t="s">
        <v>134</v>
      </c>
      <c r="F2" s="117" t="s">
        <v>135</v>
      </c>
    </row>
    <row r="3" spans="1:6" ht="16.5" thickBot="1" x14ac:dyDescent="0.3">
      <c r="A3" s="121" t="s">
        <v>13</v>
      </c>
      <c r="B3" s="122"/>
      <c r="C3" s="122"/>
      <c r="D3" s="122"/>
      <c r="E3" s="122"/>
      <c r="F3" s="123"/>
    </row>
    <row r="4" spans="1:6" ht="16.5" thickBot="1" x14ac:dyDescent="0.3">
      <c r="A4" s="21" t="s">
        <v>136</v>
      </c>
      <c r="B4" s="22">
        <v>70.3</v>
      </c>
      <c r="C4" s="22">
        <v>1.6</v>
      </c>
      <c r="D4" s="22">
        <v>1.7</v>
      </c>
      <c r="E4" s="22">
        <v>26.4</v>
      </c>
      <c r="F4" s="22">
        <v>100</v>
      </c>
    </row>
    <row r="5" spans="1:6" ht="16.5" thickBot="1" x14ac:dyDescent="0.3">
      <c r="A5" s="21" t="s">
        <v>137</v>
      </c>
      <c r="B5" s="22">
        <v>41.5</v>
      </c>
      <c r="C5" s="22">
        <v>4.2</v>
      </c>
      <c r="D5" s="22">
        <v>1.3</v>
      </c>
      <c r="E5" s="22">
        <v>52.9</v>
      </c>
      <c r="F5" s="22">
        <v>100</v>
      </c>
    </row>
    <row r="6" spans="1:6" ht="16.5" thickBot="1" x14ac:dyDescent="0.3">
      <c r="A6" s="21" t="s">
        <v>138</v>
      </c>
      <c r="B6" s="22">
        <v>80.099999999999994</v>
      </c>
      <c r="C6" s="22">
        <v>0.6</v>
      </c>
      <c r="D6" s="22">
        <v>2.2000000000000002</v>
      </c>
      <c r="E6" s="22">
        <v>17.100000000000001</v>
      </c>
      <c r="F6" s="22">
        <v>100</v>
      </c>
    </row>
    <row r="7" spans="1:6" ht="16.5" thickBot="1" x14ac:dyDescent="0.3">
      <c r="A7" s="21" t="s">
        <v>139</v>
      </c>
      <c r="B7" s="22">
        <v>67.2</v>
      </c>
      <c r="C7" s="22">
        <v>0.5</v>
      </c>
      <c r="D7" s="22">
        <v>0.3</v>
      </c>
      <c r="E7" s="22">
        <v>32</v>
      </c>
      <c r="F7" s="22">
        <v>100</v>
      </c>
    </row>
    <row r="8" spans="1:6" ht="16.5" thickBot="1" x14ac:dyDescent="0.3">
      <c r="A8" s="21" t="s">
        <v>140</v>
      </c>
      <c r="B8" s="22">
        <v>67.5</v>
      </c>
      <c r="C8" s="22">
        <v>2.1</v>
      </c>
      <c r="D8" s="22">
        <v>0.5</v>
      </c>
      <c r="E8" s="22">
        <v>30</v>
      </c>
      <c r="F8" s="22">
        <v>100</v>
      </c>
    </row>
    <row r="9" spans="1:6" ht="16.5" thickBot="1" x14ac:dyDescent="0.3">
      <c r="A9" s="21" t="s">
        <v>19</v>
      </c>
      <c r="B9" s="22">
        <v>76.5</v>
      </c>
      <c r="C9" s="22">
        <v>1.2</v>
      </c>
      <c r="D9" s="22">
        <v>0.4</v>
      </c>
      <c r="E9" s="22">
        <v>21.8</v>
      </c>
      <c r="F9" s="22">
        <v>100</v>
      </c>
    </row>
    <row r="10" spans="1:6" ht="16.5" thickBot="1" x14ac:dyDescent="0.3">
      <c r="A10" s="21" t="s">
        <v>20</v>
      </c>
      <c r="B10" s="22">
        <v>26.9</v>
      </c>
      <c r="C10" s="22">
        <v>13.2</v>
      </c>
      <c r="D10" s="22">
        <v>5.0999999999999996</v>
      </c>
      <c r="E10" s="22">
        <v>54.8</v>
      </c>
      <c r="F10" s="22">
        <v>100</v>
      </c>
    </row>
    <row r="11" spans="1:6" ht="16.5" thickBot="1" x14ac:dyDescent="0.3">
      <c r="A11" s="21" t="s">
        <v>21</v>
      </c>
      <c r="B11" s="22">
        <v>50.3</v>
      </c>
      <c r="C11" s="22">
        <v>4</v>
      </c>
      <c r="D11" s="22">
        <v>2.4</v>
      </c>
      <c r="E11" s="22">
        <v>43.3</v>
      </c>
      <c r="F11" s="22">
        <v>100</v>
      </c>
    </row>
    <row r="12" spans="1:6" ht="16.5" thickBot="1" x14ac:dyDescent="0.3">
      <c r="A12" s="21" t="s">
        <v>141</v>
      </c>
      <c r="B12" s="22">
        <v>53.2</v>
      </c>
      <c r="C12" s="22">
        <v>5.5</v>
      </c>
      <c r="D12" s="22">
        <v>1.9</v>
      </c>
      <c r="E12" s="22">
        <v>39.299999999999997</v>
      </c>
      <c r="F12" s="22">
        <v>100</v>
      </c>
    </row>
    <row r="13" spans="1:6" ht="16.5" thickBot="1" x14ac:dyDescent="0.3">
      <c r="A13" s="121" t="s">
        <v>23</v>
      </c>
      <c r="B13" s="122"/>
      <c r="C13" s="122"/>
      <c r="D13" s="122"/>
      <c r="E13" s="122"/>
      <c r="F13" s="123"/>
    </row>
    <row r="14" spans="1:6" ht="16.5" thickBot="1" x14ac:dyDescent="0.3">
      <c r="A14" s="21" t="s">
        <v>24</v>
      </c>
      <c r="B14" s="22">
        <v>54.3</v>
      </c>
      <c r="C14" s="22">
        <v>4.4000000000000004</v>
      </c>
      <c r="D14" s="22">
        <v>2.2000000000000002</v>
      </c>
      <c r="E14" s="22">
        <v>39</v>
      </c>
      <c r="F14" s="22">
        <v>100</v>
      </c>
    </row>
    <row r="15" spans="1:6" ht="16.5" thickBot="1" x14ac:dyDescent="0.3">
      <c r="A15" s="51" t="s">
        <v>142</v>
      </c>
      <c r="B15" s="94">
        <v>53.2</v>
      </c>
      <c r="C15" s="94">
        <v>5.5</v>
      </c>
      <c r="D15" s="94">
        <v>1.9</v>
      </c>
      <c r="E15" s="94">
        <v>39.299999999999997</v>
      </c>
      <c r="F15" s="94">
        <v>100</v>
      </c>
    </row>
    <row r="16" spans="1:6" ht="16.5" thickBot="1" x14ac:dyDescent="0.3">
      <c r="A16" s="51" t="s">
        <v>143</v>
      </c>
      <c r="B16" s="94">
        <v>55.4</v>
      </c>
      <c r="C16" s="94">
        <v>3.3</v>
      </c>
      <c r="D16" s="94">
        <v>2.6</v>
      </c>
      <c r="E16" s="94">
        <v>38.799999999999997</v>
      </c>
      <c r="F16" s="94">
        <v>100</v>
      </c>
    </row>
    <row r="17" spans="1:6" ht="16.5" thickBot="1" x14ac:dyDescent="0.3">
      <c r="A17" s="21" t="s">
        <v>25</v>
      </c>
      <c r="B17" s="94">
        <v>65.3</v>
      </c>
      <c r="C17" s="94">
        <v>2.1</v>
      </c>
      <c r="D17" s="94">
        <v>1.2</v>
      </c>
      <c r="E17" s="94">
        <v>31.4</v>
      </c>
      <c r="F17" s="94">
        <v>100</v>
      </c>
    </row>
    <row r="18" spans="1:6" ht="16.5" thickBot="1" x14ac:dyDescent="0.3">
      <c r="A18" s="121" t="s">
        <v>30</v>
      </c>
      <c r="B18" s="122"/>
      <c r="C18" s="122"/>
      <c r="D18" s="122"/>
      <c r="E18" s="122"/>
      <c r="F18" s="123"/>
    </row>
    <row r="19" spans="1:6" ht="16.5" thickBot="1" x14ac:dyDescent="0.3">
      <c r="A19" s="21" t="s">
        <v>62</v>
      </c>
      <c r="B19" s="22">
        <v>78.099999999999994</v>
      </c>
      <c r="C19" s="22">
        <v>3.5</v>
      </c>
      <c r="D19" s="22">
        <v>1.2</v>
      </c>
      <c r="E19" s="22">
        <v>17.2</v>
      </c>
      <c r="F19" s="22">
        <v>100</v>
      </c>
    </row>
    <row r="20" spans="1:6" ht="16.5" thickBot="1" x14ac:dyDescent="0.3">
      <c r="A20" s="21" t="s">
        <v>86</v>
      </c>
      <c r="B20" s="22">
        <v>48.5</v>
      </c>
      <c r="C20" s="22">
        <v>2</v>
      </c>
      <c r="D20" s="22">
        <v>1.7</v>
      </c>
      <c r="E20" s="22">
        <v>47.8</v>
      </c>
      <c r="F20" s="22">
        <v>100</v>
      </c>
    </row>
    <row r="21" spans="1:6" ht="16.5" thickBot="1" x14ac:dyDescent="0.3">
      <c r="A21" s="121" t="s">
        <v>26</v>
      </c>
      <c r="B21" s="122"/>
      <c r="C21" s="122"/>
      <c r="D21" s="122"/>
      <c r="E21" s="122"/>
      <c r="F21" s="123"/>
    </row>
    <row r="22" spans="1:6" ht="16.5" thickBot="1" x14ac:dyDescent="0.3">
      <c r="A22" s="119" t="s">
        <v>144</v>
      </c>
      <c r="B22" s="90">
        <v>55.6</v>
      </c>
      <c r="C22" s="90">
        <v>4.4000000000000004</v>
      </c>
      <c r="D22" s="90">
        <v>1.3</v>
      </c>
      <c r="E22" s="90">
        <v>38.6</v>
      </c>
      <c r="F22" s="90">
        <v>100</v>
      </c>
    </row>
    <row r="23" spans="1:6" ht="32.25" thickBot="1" x14ac:dyDescent="0.3">
      <c r="A23" s="120" t="s">
        <v>145</v>
      </c>
      <c r="B23" s="90">
        <v>45.6</v>
      </c>
      <c r="C23" s="90">
        <v>4.7</v>
      </c>
      <c r="D23" s="90">
        <v>1.4</v>
      </c>
      <c r="E23" s="90">
        <v>48.3</v>
      </c>
      <c r="F23" s="90">
        <v>100</v>
      </c>
    </row>
    <row r="24" spans="1:6" ht="32.25" thickBot="1" x14ac:dyDescent="0.3">
      <c r="A24" s="120" t="s">
        <v>146</v>
      </c>
      <c r="B24" s="90">
        <v>67.400000000000006</v>
      </c>
      <c r="C24" s="90">
        <v>4.2</v>
      </c>
      <c r="D24" s="90">
        <v>1.3</v>
      </c>
      <c r="E24" s="90">
        <v>27.1</v>
      </c>
      <c r="F24" s="90">
        <v>100</v>
      </c>
    </row>
    <row r="25" spans="1:6" ht="32.25" thickBot="1" x14ac:dyDescent="0.3">
      <c r="A25" s="119" t="s">
        <v>147</v>
      </c>
      <c r="B25" s="90">
        <v>69.900000000000006</v>
      </c>
      <c r="C25" s="90">
        <v>0.9</v>
      </c>
      <c r="D25" s="90">
        <v>1.5</v>
      </c>
      <c r="E25" s="90">
        <v>27.7</v>
      </c>
      <c r="F25" s="90">
        <v>100</v>
      </c>
    </row>
    <row r="26" spans="1:6" ht="32.25" thickBot="1" x14ac:dyDescent="0.3">
      <c r="A26" s="120" t="s">
        <v>148</v>
      </c>
      <c r="B26" s="90">
        <v>76.5</v>
      </c>
      <c r="C26" s="90">
        <v>1.1000000000000001</v>
      </c>
      <c r="D26" s="90">
        <v>1.8</v>
      </c>
      <c r="E26" s="90">
        <v>20.6</v>
      </c>
      <c r="F26" s="90">
        <v>100</v>
      </c>
    </row>
    <row r="27" spans="1:6" ht="32.25" thickBot="1" x14ac:dyDescent="0.3">
      <c r="A27" s="120" t="s">
        <v>149</v>
      </c>
      <c r="B27" s="90">
        <v>34.4</v>
      </c>
      <c r="C27" s="90">
        <v>0</v>
      </c>
      <c r="D27" s="90">
        <v>0</v>
      </c>
      <c r="E27" s="90">
        <v>65.599999999999994</v>
      </c>
      <c r="F27" s="90">
        <v>100</v>
      </c>
    </row>
    <row r="28" spans="1:6" ht="16.5" thickBot="1" x14ac:dyDescent="0.3">
      <c r="A28" s="23" t="s">
        <v>33</v>
      </c>
      <c r="B28" s="24">
        <v>62.5</v>
      </c>
      <c r="C28" s="24">
        <v>2.7</v>
      </c>
      <c r="D28" s="24">
        <v>1.4</v>
      </c>
      <c r="E28" s="24">
        <v>33.299999999999997</v>
      </c>
      <c r="F28" s="24">
        <v>100</v>
      </c>
    </row>
    <row r="29" spans="1:6" ht="15.75" x14ac:dyDescent="0.25">
      <c r="A29" s="36" t="s">
        <v>45</v>
      </c>
    </row>
  </sheetData>
  <mergeCells count="4">
    <mergeCell ref="A3:F3"/>
    <mergeCell ref="A13:F13"/>
    <mergeCell ref="A18:F18"/>
    <mergeCell ref="A21:F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0BA3F-A449-433A-9D8D-5552EE786596}">
  <dimension ref="A1:E30"/>
  <sheetViews>
    <sheetView workbookViewId="0">
      <selection activeCell="J11" sqref="J11"/>
    </sheetView>
  </sheetViews>
  <sheetFormatPr baseColWidth="10" defaultRowHeight="15" x14ac:dyDescent="0.25"/>
  <cols>
    <col min="3" max="3" width="23.42578125" customWidth="1"/>
    <col min="4" max="4" width="27.28515625" customWidth="1"/>
    <col min="5" max="5" width="30.140625" customWidth="1"/>
  </cols>
  <sheetData>
    <row r="1" spans="1:5" ht="16.5" thickBot="1" x14ac:dyDescent="0.3">
      <c r="A1" s="40" t="s">
        <v>159</v>
      </c>
    </row>
    <row r="2" spans="1:5" ht="49.5" x14ac:dyDescent="0.25">
      <c r="A2" s="127"/>
      <c r="B2" s="129" t="s">
        <v>151</v>
      </c>
      <c r="C2" s="125" t="s">
        <v>152</v>
      </c>
      <c r="D2" s="125" t="s">
        <v>154</v>
      </c>
      <c r="E2" s="125" t="s">
        <v>156</v>
      </c>
    </row>
    <row r="3" spans="1:5" ht="17.25" thickBot="1" x14ac:dyDescent="0.3">
      <c r="A3" s="128"/>
      <c r="B3" s="130"/>
      <c r="C3" s="126" t="s">
        <v>153</v>
      </c>
      <c r="D3" s="126" t="s">
        <v>155</v>
      </c>
      <c r="E3" s="126" t="s">
        <v>157</v>
      </c>
    </row>
    <row r="4" spans="1:5" ht="16.5" thickBot="1" x14ac:dyDescent="0.3">
      <c r="A4" s="132" t="s">
        <v>13</v>
      </c>
      <c r="B4" s="133"/>
      <c r="C4" s="133"/>
      <c r="D4" s="133"/>
      <c r="E4" s="133"/>
    </row>
    <row r="5" spans="1:5" ht="16.5" thickBot="1" x14ac:dyDescent="0.3">
      <c r="A5" s="21" t="s">
        <v>136</v>
      </c>
      <c r="B5" s="22">
        <v>2.2000000000000002</v>
      </c>
      <c r="C5" s="22">
        <v>14.5</v>
      </c>
      <c r="D5" s="22">
        <v>4.5</v>
      </c>
      <c r="E5" s="22">
        <v>16.5</v>
      </c>
    </row>
    <row r="6" spans="1:5" ht="16.5" thickBot="1" x14ac:dyDescent="0.3">
      <c r="A6" s="21" t="s">
        <v>137</v>
      </c>
      <c r="B6" s="22">
        <v>9.3000000000000007</v>
      </c>
      <c r="C6" s="22">
        <v>10.6</v>
      </c>
      <c r="D6" s="22">
        <v>11.8</v>
      </c>
      <c r="E6" s="22">
        <v>13.1</v>
      </c>
    </row>
    <row r="7" spans="1:5" ht="16.5" thickBot="1" x14ac:dyDescent="0.3">
      <c r="A7" s="21" t="s">
        <v>138</v>
      </c>
      <c r="B7" s="22">
        <v>0.7</v>
      </c>
      <c r="C7" s="22">
        <v>4.4000000000000004</v>
      </c>
      <c r="D7" s="22">
        <v>3.4</v>
      </c>
      <c r="E7" s="22">
        <v>6.9</v>
      </c>
    </row>
    <row r="8" spans="1:5" ht="16.5" thickBot="1" x14ac:dyDescent="0.3">
      <c r="A8" s="21" t="s">
        <v>139</v>
      </c>
      <c r="B8" s="22">
        <v>0.8</v>
      </c>
      <c r="C8" s="22">
        <v>9.1</v>
      </c>
      <c r="D8" s="22">
        <v>1.2</v>
      </c>
      <c r="E8" s="22">
        <v>9.5</v>
      </c>
    </row>
    <row r="9" spans="1:5" ht="16.5" thickBot="1" x14ac:dyDescent="0.3">
      <c r="A9" s="21" t="s">
        <v>140</v>
      </c>
      <c r="B9" s="22">
        <v>3</v>
      </c>
      <c r="C9" s="22">
        <v>7.9</v>
      </c>
      <c r="D9" s="22">
        <v>3.6</v>
      </c>
      <c r="E9" s="22">
        <v>8.6</v>
      </c>
    </row>
    <row r="10" spans="1:5" ht="16.5" thickBot="1" x14ac:dyDescent="0.3">
      <c r="A10" s="21" t="s">
        <v>19</v>
      </c>
      <c r="B10" s="22">
        <v>1.5</v>
      </c>
      <c r="C10" s="22">
        <v>12.3</v>
      </c>
      <c r="D10" s="22">
        <v>2.1</v>
      </c>
      <c r="E10" s="22">
        <v>12.7</v>
      </c>
    </row>
    <row r="11" spans="1:5" ht="16.5" thickBot="1" x14ac:dyDescent="0.3">
      <c r="A11" s="21" t="s">
        <v>20</v>
      </c>
      <c r="B11" s="22">
        <v>32.799999999999997</v>
      </c>
      <c r="C11" s="22">
        <v>43</v>
      </c>
      <c r="D11" s="22">
        <v>40.4</v>
      </c>
      <c r="E11" s="22">
        <v>49.4</v>
      </c>
    </row>
    <row r="12" spans="1:5" ht="16.5" thickBot="1" x14ac:dyDescent="0.3">
      <c r="A12" s="21" t="s">
        <v>21</v>
      </c>
      <c r="B12" s="22">
        <v>7.4</v>
      </c>
      <c r="C12" s="22">
        <v>17.3</v>
      </c>
      <c r="D12" s="22">
        <v>11.3</v>
      </c>
      <c r="E12" s="22">
        <v>20.8</v>
      </c>
    </row>
    <row r="13" spans="1:5" ht="16.5" thickBot="1" x14ac:dyDescent="0.3">
      <c r="A13" s="21" t="s">
        <v>141</v>
      </c>
      <c r="B13" s="22">
        <v>9.4</v>
      </c>
      <c r="C13" s="22">
        <v>19.7</v>
      </c>
      <c r="D13" s="22">
        <v>12.3</v>
      </c>
      <c r="E13" s="22">
        <v>22.2</v>
      </c>
    </row>
    <row r="14" spans="1:5" ht="16.5" thickBot="1" x14ac:dyDescent="0.3">
      <c r="A14" s="132" t="s">
        <v>23</v>
      </c>
      <c r="B14" s="133"/>
      <c r="C14" s="133"/>
      <c r="D14" s="133"/>
      <c r="E14" s="133"/>
    </row>
    <row r="15" spans="1:5" ht="16.5" thickBot="1" x14ac:dyDescent="0.3">
      <c r="A15" s="21" t="s">
        <v>24</v>
      </c>
      <c r="B15" s="22">
        <v>7.7</v>
      </c>
      <c r="C15" s="22">
        <v>16.3</v>
      </c>
      <c r="D15" s="22">
        <v>11.1</v>
      </c>
      <c r="E15" s="22">
        <v>19.3</v>
      </c>
    </row>
    <row r="16" spans="1:5" ht="16.5" thickBot="1" x14ac:dyDescent="0.3">
      <c r="A16" s="51" t="s">
        <v>142</v>
      </c>
      <c r="B16" s="22">
        <v>9.4</v>
      </c>
      <c r="C16" s="22">
        <v>19.7</v>
      </c>
      <c r="D16" s="22">
        <v>12.3</v>
      </c>
      <c r="E16" s="22">
        <v>22.2</v>
      </c>
    </row>
    <row r="17" spans="1:5" ht="16.5" thickBot="1" x14ac:dyDescent="0.3">
      <c r="A17" s="51" t="s">
        <v>143</v>
      </c>
      <c r="B17" s="94">
        <v>5.7</v>
      </c>
      <c r="C17" s="94">
        <v>12.1</v>
      </c>
      <c r="D17" s="94">
        <v>9.6</v>
      </c>
      <c r="E17" s="94">
        <v>15.7</v>
      </c>
    </row>
    <row r="18" spans="1:5" ht="16.5" thickBot="1" x14ac:dyDescent="0.3">
      <c r="A18" s="21" t="s">
        <v>25</v>
      </c>
      <c r="B18" s="94">
        <v>3.1</v>
      </c>
      <c r="C18" s="94">
        <v>9.6999999999999993</v>
      </c>
      <c r="D18" s="94">
        <v>4.8</v>
      </c>
      <c r="E18" s="94">
        <v>11.2</v>
      </c>
    </row>
    <row r="19" spans="1:5" ht="16.5" thickBot="1" x14ac:dyDescent="0.3">
      <c r="A19" s="132" t="s">
        <v>30</v>
      </c>
      <c r="B19" s="133"/>
      <c r="C19" s="133"/>
      <c r="D19" s="133"/>
      <c r="E19" s="133"/>
    </row>
    <row r="20" spans="1:5" ht="16.5" thickBot="1" x14ac:dyDescent="0.3">
      <c r="A20" s="21" t="s">
        <v>62</v>
      </c>
      <c r="B20" s="22">
        <v>4.3</v>
      </c>
      <c r="C20" s="22">
        <v>9.1</v>
      </c>
      <c r="D20" s="22">
        <v>5.6</v>
      </c>
      <c r="E20" s="22">
        <v>10.3</v>
      </c>
    </row>
    <row r="21" spans="1:5" ht="16.5" thickBot="1" x14ac:dyDescent="0.3">
      <c r="A21" s="21" t="s">
        <v>86</v>
      </c>
      <c r="B21" s="22">
        <v>4</v>
      </c>
      <c r="C21" s="22">
        <v>14.3</v>
      </c>
      <c r="D21" s="22">
        <v>7.1</v>
      </c>
      <c r="E21" s="22">
        <v>17</v>
      </c>
    </row>
    <row r="22" spans="1:5" ht="16.5" thickBot="1" x14ac:dyDescent="0.3">
      <c r="A22" s="132" t="s">
        <v>158</v>
      </c>
      <c r="B22" s="133"/>
      <c r="C22" s="133"/>
      <c r="D22" s="133"/>
      <c r="E22" s="133"/>
    </row>
    <row r="23" spans="1:5" ht="16.5" thickBot="1" x14ac:dyDescent="0.3">
      <c r="A23" s="119" t="s">
        <v>144</v>
      </c>
      <c r="B23" s="90">
        <v>7.4</v>
      </c>
      <c r="C23" s="90">
        <v>14.9</v>
      </c>
      <c r="D23" s="90">
        <v>9.4</v>
      </c>
      <c r="E23" s="90">
        <v>16.8</v>
      </c>
    </row>
    <row r="24" spans="1:5" ht="32.25" thickBot="1" x14ac:dyDescent="0.3">
      <c r="A24" s="120" t="s">
        <v>145</v>
      </c>
      <c r="B24" s="90">
        <v>9.3000000000000007</v>
      </c>
      <c r="C24" s="90">
        <v>15.7</v>
      </c>
      <c r="D24" s="90">
        <v>11.8</v>
      </c>
      <c r="E24" s="90">
        <v>18</v>
      </c>
    </row>
    <row r="25" spans="1:5" ht="32.25" thickBot="1" x14ac:dyDescent="0.3">
      <c r="A25" s="120" t="s">
        <v>146</v>
      </c>
      <c r="B25" s="90">
        <v>5.8</v>
      </c>
      <c r="C25" s="90">
        <v>14.3</v>
      </c>
      <c r="D25" s="90">
        <v>7.4</v>
      </c>
      <c r="E25" s="90">
        <v>15.8</v>
      </c>
    </row>
    <row r="26" spans="1:5" ht="32.25" thickBot="1" x14ac:dyDescent="0.3">
      <c r="A26" s="119" t="s">
        <v>147</v>
      </c>
      <c r="B26" s="90">
        <v>1.3</v>
      </c>
      <c r="C26" s="90">
        <v>7.8</v>
      </c>
      <c r="D26" s="90">
        <v>3.4</v>
      </c>
      <c r="E26" s="90">
        <v>9.6999999999999993</v>
      </c>
    </row>
    <row r="27" spans="1:5" ht="32.25" thickBot="1" x14ac:dyDescent="0.3">
      <c r="A27" s="120" t="s">
        <v>148</v>
      </c>
      <c r="B27" s="90">
        <v>1.4</v>
      </c>
      <c r="C27" s="90">
        <v>8.1</v>
      </c>
      <c r="D27" s="90">
        <v>3.6</v>
      </c>
      <c r="E27" s="90">
        <v>10.199999999999999</v>
      </c>
    </row>
    <row r="28" spans="1:5" ht="32.25" thickBot="1" x14ac:dyDescent="0.3">
      <c r="A28" s="120" t="s">
        <v>149</v>
      </c>
      <c r="B28" s="90">
        <v>0.1</v>
      </c>
      <c r="C28" s="90">
        <v>4.3</v>
      </c>
      <c r="D28" s="90">
        <v>0.1</v>
      </c>
      <c r="E28" s="90">
        <v>4.3</v>
      </c>
    </row>
    <row r="29" spans="1:5" ht="16.5" thickBot="1" x14ac:dyDescent="0.3">
      <c r="A29" s="23" t="s">
        <v>33</v>
      </c>
      <c r="B29" s="24">
        <v>4.2</v>
      </c>
      <c r="C29" s="24">
        <v>11.2</v>
      </c>
      <c r="D29" s="24">
        <v>6.2</v>
      </c>
      <c r="E29" s="24">
        <v>13.1</v>
      </c>
    </row>
    <row r="30" spans="1:5" ht="15.75" x14ac:dyDescent="0.25">
      <c r="A30" s="36" t="s">
        <v>45</v>
      </c>
    </row>
  </sheetData>
  <mergeCells count="6">
    <mergeCell ref="A2:A3"/>
    <mergeCell ref="B2:B3"/>
    <mergeCell ref="A4:E4"/>
    <mergeCell ref="A14:E14"/>
    <mergeCell ref="A19:E19"/>
    <mergeCell ref="A22:E2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41C8-67B3-4CFE-BD8B-3B00AE764452}">
  <dimension ref="A1:E22"/>
  <sheetViews>
    <sheetView workbookViewId="0">
      <selection activeCell="A2" sqref="A2"/>
    </sheetView>
  </sheetViews>
  <sheetFormatPr baseColWidth="10" defaultRowHeight="15" x14ac:dyDescent="0.25"/>
  <cols>
    <col min="1" max="1" width="29" customWidth="1"/>
    <col min="3" max="3" width="27.85546875" customWidth="1"/>
    <col min="4" max="4" width="24.140625" customWidth="1"/>
    <col min="5" max="5" width="22.140625" customWidth="1"/>
  </cols>
  <sheetData>
    <row r="1" spans="1:5" ht="44.25" customHeight="1" thickBot="1" x14ac:dyDescent="0.3">
      <c r="A1" s="32" t="s">
        <v>332</v>
      </c>
      <c r="B1" s="32"/>
      <c r="C1" s="32"/>
      <c r="D1" s="32"/>
      <c r="E1" s="32"/>
    </row>
    <row r="2" spans="1:5" ht="50.25" thickBot="1" x14ac:dyDescent="0.3">
      <c r="A2" s="134"/>
      <c r="B2" s="135" t="s">
        <v>151</v>
      </c>
      <c r="C2" s="125" t="s">
        <v>160</v>
      </c>
      <c r="D2" s="125" t="s">
        <v>161</v>
      </c>
      <c r="E2" s="125" t="s">
        <v>162</v>
      </c>
    </row>
    <row r="3" spans="1:5" ht="16.5" thickBot="1" x14ac:dyDescent="0.3">
      <c r="A3" s="131" t="s">
        <v>13</v>
      </c>
      <c r="B3" s="136"/>
      <c r="C3" s="136"/>
      <c r="D3" s="136"/>
      <c r="E3" s="137"/>
    </row>
    <row r="4" spans="1:5" ht="16.5" thickBot="1" x14ac:dyDescent="0.3">
      <c r="A4" s="21" t="s">
        <v>136</v>
      </c>
      <c r="B4" s="22">
        <v>3.2</v>
      </c>
      <c r="C4" s="22">
        <v>15.9</v>
      </c>
      <c r="D4" s="22">
        <v>4.3</v>
      </c>
      <c r="E4" s="22">
        <v>16.8</v>
      </c>
    </row>
    <row r="5" spans="1:5" ht="16.5" thickBot="1" x14ac:dyDescent="0.3">
      <c r="A5" s="21" t="s">
        <v>137</v>
      </c>
      <c r="B5" s="22">
        <v>29.1</v>
      </c>
      <c r="C5" s="22">
        <v>29.7</v>
      </c>
      <c r="D5" s="22">
        <v>30.7</v>
      </c>
      <c r="E5" s="22">
        <v>31.3</v>
      </c>
    </row>
    <row r="6" spans="1:5" ht="16.5" thickBot="1" x14ac:dyDescent="0.3">
      <c r="A6" s="21" t="s">
        <v>138</v>
      </c>
      <c r="B6" s="22">
        <v>1.2</v>
      </c>
      <c r="C6" s="22">
        <v>4.5</v>
      </c>
      <c r="D6" s="22">
        <v>6.6</v>
      </c>
      <c r="E6" s="22">
        <v>9.6999999999999993</v>
      </c>
    </row>
    <row r="7" spans="1:5" ht="16.5" thickBot="1" x14ac:dyDescent="0.3">
      <c r="A7" s="21" t="s">
        <v>139</v>
      </c>
      <c r="B7" s="22">
        <v>2.2999999999999998</v>
      </c>
      <c r="C7" s="22">
        <v>8.6999999999999993</v>
      </c>
      <c r="D7" s="22">
        <v>2.8</v>
      </c>
      <c r="E7" s="22">
        <v>9.1</v>
      </c>
    </row>
    <row r="8" spans="1:5" ht="16.5" thickBot="1" x14ac:dyDescent="0.3">
      <c r="A8" s="21" t="s">
        <v>140</v>
      </c>
      <c r="B8" s="22">
        <v>11.6</v>
      </c>
      <c r="C8" s="22">
        <v>13.5</v>
      </c>
      <c r="D8" s="22">
        <v>12.7</v>
      </c>
      <c r="E8" s="22">
        <v>14.5</v>
      </c>
    </row>
    <row r="9" spans="1:5" ht="16.5" thickBot="1" x14ac:dyDescent="0.3">
      <c r="A9" s="21" t="s">
        <v>19</v>
      </c>
      <c r="B9" s="22">
        <v>2.6</v>
      </c>
      <c r="C9" s="22">
        <v>13.3</v>
      </c>
      <c r="D9" s="22">
        <v>3.3</v>
      </c>
      <c r="E9" s="22">
        <v>13.9</v>
      </c>
    </row>
    <row r="10" spans="1:5" ht="16.5" thickBot="1" x14ac:dyDescent="0.3">
      <c r="A10" s="21" t="s">
        <v>20</v>
      </c>
      <c r="B10" s="22">
        <v>53.9</v>
      </c>
      <c r="C10" s="22">
        <v>83.4</v>
      </c>
      <c r="D10" s="22">
        <v>55.6</v>
      </c>
      <c r="E10" s="22">
        <v>84</v>
      </c>
    </row>
    <row r="11" spans="1:5" ht="16.5" thickBot="1" x14ac:dyDescent="0.3">
      <c r="A11" s="21" t="s">
        <v>21</v>
      </c>
      <c r="B11" s="22">
        <v>18.7</v>
      </c>
      <c r="C11" s="22">
        <v>29.3</v>
      </c>
      <c r="D11" s="22">
        <v>24.4</v>
      </c>
      <c r="E11" s="22">
        <v>34.200000000000003</v>
      </c>
    </row>
    <row r="12" spans="1:5" ht="16.5" thickBot="1" x14ac:dyDescent="0.3">
      <c r="A12" s="21" t="s">
        <v>141</v>
      </c>
      <c r="B12" s="22">
        <v>17.8</v>
      </c>
      <c r="C12" s="22">
        <v>23.4</v>
      </c>
      <c r="D12" s="22">
        <v>22.5</v>
      </c>
      <c r="E12" s="22">
        <v>27.7</v>
      </c>
    </row>
    <row r="13" spans="1:5" ht="16.5" thickBot="1" x14ac:dyDescent="0.3">
      <c r="A13" s="132" t="s">
        <v>23</v>
      </c>
      <c r="B13" s="133"/>
      <c r="C13" s="133"/>
      <c r="D13" s="133"/>
      <c r="E13" s="138"/>
    </row>
    <row r="14" spans="1:5" ht="16.5" thickBot="1" x14ac:dyDescent="0.3">
      <c r="A14" s="21" t="s">
        <v>24</v>
      </c>
      <c r="B14" s="22">
        <v>16.7</v>
      </c>
      <c r="C14" s="22">
        <v>22</v>
      </c>
      <c r="D14" s="22">
        <v>21.7</v>
      </c>
      <c r="E14" s="22">
        <v>26.7</v>
      </c>
    </row>
    <row r="15" spans="1:5" ht="16.5" thickBot="1" x14ac:dyDescent="0.3">
      <c r="A15" s="51" t="s">
        <v>142</v>
      </c>
      <c r="B15" s="22">
        <v>17.8</v>
      </c>
      <c r="C15" s="22">
        <v>23.4</v>
      </c>
      <c r="D15" s="22">
        <v>22.5</v>
      </c>
      <c r="E15" s="22">
        <v>27.7</v>
      </c>
    </row>
    <row r="16" spans="1:5" ht="16.5" thickBot="1" x14ac:dyDescent="0.3">
      <c r="A16" s="51" t="s">
        <v>143</v>
      </c>
      <c r="B16" s="22">
        <v>15.3</v>
      </c>
      <c r="C16" s="22">
        <v>20.3</v>
      </c>
      <c r="D16" s="22">
        <v>20.7</v>
      </c>
      <c r="E16" s="22">
        <v>25.4</v>
      </c>
    </row>
    <row r="17" spans="1:5" ht="16.5" thickBot="1" x14ac:dyDescent="0.3">
      <c r="A17" s="21" t="s">
        <v>25</v>
      </c>
      <c r="B17" s="22">
        <v>7.2</v>
      </c>
      <c r="C17" s="22">
        <v>13.9</v>
      </c>
      <c r="D17" s="22">
        <v>8.9</v>
      </c>
      <c r="E17" s="22">
        <v>15.5</v>
      </c>
    </row>
    <row r="18" spans="1:5" ht="16.5" thickBot="1" x14ac:dyDescent="0.3">
      <c r="A18" s="132" t="s">
        <v>30</v>
      </c>
      <c r="B18" s="133"/>
      <c r="C18" s="133"/>
      <c r="D18" s="133"/>
      <c r="E18" s="138"/>
    </row>
    <row r="19" spans="1:5" ht="16.5" thickBot="1" x14ac:dyDescent="0.3">
      <c r="A19" s="21" t="s">
        <v>62</v>
      </c>
      <c r="B19" s="22">
        <v>8.9</v>
      </c>
      <c r="C19" s="22">
        <v>13.1</v>
      </c>
      <c r="D19" s="22">
        <v>11</v>
      </c>
      <c r="E19" s="22">
        <v>15.1</v>
      </c>
    </row>
    <row r="20" spans="1:5" ht="16.5" thickBot="1" x14ac:dyDescent="0.3">
      <c r="A20" s="21" t="s">
        <v>86</v>
      </c>
      <c r="B20" s="22">
        <v>9.6999999999999993</v>
      </c>
      <c r="C20" s="22">
        <v>19</v>
      </c>
      <c r="D20" s="22">
        <v>12.7</v>
      </c>
      <c r="E20" s="22">
        <v>21.7</v>
      </c>
    </row>
    <row r="21" spans="1:5" ht="16.5" thickBot="1" x14ac:dyDescent="0.3">
      <c r="A21" s="23" t="s">
        <v>33</v>
      </c>
      <c r="B21" s="24">
        <v>9.3000000000000007</v>
      </c>
      <c r="C21" s="24">
        <v>15.7</v>
      </c>
      <c r="D21" s="24">
        <v>11.8</v>
      </c>
      <c r="E21" s="24">
        <v>18</v>
      </c>
    </row>
    <row r="22" spans="1:5" ht="15.75" x14ac:dyDescent="0.25">
      <c r="A22" s="36" t="s">
        <v>45</v>
      </c>
    </row>
  </sheetData>
  <mergeCells count="4">
    <mergeCell ref="A3:E3"/>
    <mergeCell ref="A13:E13"/>
    <mergeCell ref="A18:E18"/>
    <mergeCell ref="A1:E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EDAA5-6B3F-4DF6-BD36-1508691D17C4}">
  <dimension ref="A1:F26"/>
  <sheetViews>
    <sheetView workbookViewId="0">
      <selection activeCell="G2" sqref="G2"/>
    </sheetView>
  </sheetViews>
  <sheetFormatPr baseColWidth="10" defaultRowHeight="15" x14ac:dyDescent="0.25"/>
  <cols>
    <col min="1" max="1" width="32.7109375" customWidth="1"/>
    <col min="2" max="2" width="26.85546875" customWidth="1"/>
    <col min="3" max="3" width="21.140625" customWidth="1"/>
    <col min="4" max="4" width="24.85546875" customWidth="1"/>
  </cols>
  <sheetData>
    <row r="1" spans="1:6" ht="15.75" x14ac:dyDescent="0.25">
      <c r="A1" s="36"/>
    </row>
    <row r="2" spans="1:6" x14ac:dyDescent="0.25">
      <c r="A2" s="139"/>
    </row>
    <row r="3" spans="1:6" ht="16.5" thickBot="1" x14ac:dyDescent="0.3">
      <c r="A3" s="31" t="s">
        <v>166</v>
      </c>
      <c r="B3" s="31"/>
      <c r="C3" s="31"/>
      <c r="D3" s="31"/>
    </row>
    <row r="4" spans="1:6" ht="15.75" x14ac:dyDescent="0.25">
      <c r="A4" s="143"/>
      <c r="B4" s="145" t="s">
        <v>163</v>
      </c>
      <c r="C4" s="145" t="s">
        <v>164</v>
      </c>
      <c r="D4" s="140" t="s">
        <v>33</v>
      </c>
      <c r="E4" s="124"/>
      <c r="F4" s="142"/>
    </row>
    <row r="5" spans="1:6" ht="16.5" thickBot="1" x14ac:dyDescent="0.3">
      <c r="A5" s="144"/>
      <c r="B5" s="146"/>
      <c r="C5" s="146"/>
      <c r="D5" s="141" t="s">
        <v>165</v>
      </c>
      <c r="E5" s="91"/>
      <c r="F5" s="142"/>
    </row>
    <row r="6" spans="1:6" ht="16.5" thickBot="1" x14ac:dyDescent="0.3">
      <c r="A6" s="147" t="s">
        <v>13</v>
      </c>
      <c r="B6" s="148"/>
      <c r="C6" s="148"/>
      <c r="D6" s="149"/>
      <c r="E6" s="142"/>
      <c r="F6" s="142"/>
    </row>
    <row r="7" spans="1:6" ht="16.5" thickBot="1" x14ac:dyDescent="0.3">
      <c r="A7" s="21" t="s">
        <v>136</v>
      </c>
      <c r="B7" s="22">
        <v>2.2999999999999998</v>
      </c>
      <c r="C7" s="22">
        <v>26.6</v>
      </c>
      <c r="D7" s="22">
        <v>14.7</v>
      </c>
      <c r="E7" s="142"/>
      <c r="F7" s="142"/>
    </row>
    <row r="8" spans="1:6" ht="16.5" thickBot="1" x14ac:dyDescent="0.3">
      <c r="A8" s="21" t="s">
        <v>137</v>
      </c>
      <c r="B8" s="22">
        <v>0.1</v>
      </c>
      <c r="C8" s="22">
        <v>4.5999999999999996</v>
      </c>
      <c r="D8" s="22">
        <v>2.4</v>
      </c>
      <c r="E8" s="142"/>
      <c r="F8" s="142"/>
    </row>
    <row r="9" spans="1:6" ht="16.5" thickBot="1" x14ac:dyDescent="0.3">
      <c r="A9" s="21" t="s">
        <v>138</v>
      </c>
      <c r="B9" s="22">
        <v>5.5</v>
      </c>
      <c r="C9" s="22">
        <v>24.6</v>
      </c>
      <c r="D9" s="22">
        <v>15</v>
      </c>
      <c r="E9" s="142"/>
      <c r="F9" s="142"/>
    </row>
    <row r="10" spans="1:6" ht="16.5" thickBot="1" x14ac:dyDescent="0.3">
      <c r="A10" s="21" t="s">
        <v>139</v>
      </c>
      <c r="B10" s="22">
        <v>7.4</v>
      </c>
      <c r="C10" s="22">
        <v>39.4</v>
      </c>
      <c r="D10" s="22">
        <v>22.6</v>
      </c>
      <c r="E10" s="142"/>
      <c r="F10" s="142"/>
    </row>
    <row r="11" spans="1:6" ht="16.5" thickBot="1" x14ac:dyDescent="0.3">
      <c r="A11" s="21" t="s">
        <v>140</v>
      </c>
      <c r="B11" s="22">
        <v>1.9</v>
      </c>
      <c r="C11" s="22">
        <v>14.8</v>
      </c>
      <c r="D11" s="22">
        <v>8.4</v>
      </c>
      <c r="E11" s="142"/>
      <c r="F11" s="142"/>
    </row>
    <row r="12" spans="1:6" ht="16.5" thickBot="1" x14ac:dyDescent="0.3">
      <c r="A12" s="21" t="s">
        <v>19</v>
      </c>
      <c r="B12" s="22">
        <v>0.1</v>
      </c>
      <c r="C12" s="22">
        <v>13.4</v>
      </c>
      <c r="D12" s="22">
        <v>4.7</v>
      </c>
      <c r="E12" s="142"/>
      <c r="F12" s="142"/>
    </row>
    <row r="13" spans="1:6" ht="16.5" thickBot="1" x14ac:dyDescent="0.3">
      <c r="A13" s="21" t="s">
        <v>20</v>
      </c>
      <c r="B13" s="22">
        <v>0</v>
      </c>
      <c r="C13" s="22">
        <v>1.2</v>
      </c>
      <c r="D13" s="22">
        <v>0.6</v>
      </c>
      <c r="E13" s="142"/>
      <c r="F13" s="142"/>
    </row>
    <row r="14" spans="1:6" ht="16.5" thickBot="1" x14ac:dyDescent="0.3">
      <c r="A14" s="21" t="s">
        <v>21</v>
      </c>
      <c r="B14" s="22">
        <v>0</v>
      </c>
      <c r="C14" s="22">
        <v>20.8</v>
      </c>
      <c r="D14" s="22">
        <v>11.1</v>
      </c>
      <c r="E14" s="142"/>
      <c r="F14" s="142"/>
    </row>
    <row r="15" spans="1:6" ht="16.5" thickBot="1" x14ac:dyDescent="0.3">
      <c r="A15" s="21" t="s">
        <v>141</v>
      </c>
      <c r="B15" s="22">
        <v>0.7</v>
      </c>
      <c r="C15" s="22">
        <v>11.8</v>
      </c>
      <c r="D15" s="22">
        <v>7.2</v>
      </c>
      <c r="E15" s="142"/>
      <c r="F15" s="142"/>
    </row>
    <row r="16" spans="1:6" ht="16.5" thickBot="1" x14ac:dyDescent="0.3">
      <c r="A16" s="132" t="s">
        <v>23</v>
      </c>
      <c r="B16" s="133"/>
      <c r="C16" s="133"/>
      <c r="D16" s="138"/>
      <c r="E16" s="142"/>
      <c r="F16" s="142"/>
    </row>
    <row r="17" spans="1:6" ht="16.5" thickBot="1" x14ac:dyDescent="0.3">
      <c r="A17" s="21" t="s">
        <v>24</v>
      </c>
      <c r="B17" s="22">
        <v>0.9</v>
      </c>
      <c r="C17" s="22">
        <v>12.1</v>
      </c>
      <c r="D17" s="22">
        <v>7.2</v>
      </c>
      <c r="E17" s="142"/>
      <c r="F17" s="142"/>
    </row>
    <row r="18" spans="1:6" ht="16.5" thickBot="1" x14ac:dyDescent="0.3">
      <c r="A18" s="51" t="s">
        <v>142</v>
      </c>
      <c r="B18" s="22">
        <v>0.7</v>
      </c>
      <c r="C18" s="22">
        <v>11.8</v>
      </c>
      <c r="D18" s="22">
        <v>7.2</v>
      </c>
      <c r="E18" s="142"/>
      <c r="F18" s="142"/>
    </row>
    <row r="19" spans="1:6" ht="16.5" thickBot="1" x14ac:dyDescent="0.3">
      <c r="A19" s="51" t="s">
        <v>143</v>
      </c>
      <c r="B19" s="22">
        <v>1.1000000000000001</v>
      </c>
      <c r="C19" s="22">
        <v>12.4</v>
      </c>
      <c r="D19" s="22">
        <v>7.2</v>
      </c>
      <c r="E19" s="142"/>
      <c r="F19" s="142"/>
    </row>
    <row r="20" spans="1:6" ht="16.5" thickBot="1" x14ac:dyDescent="0.3">
      <c r="A20" s="21" t="s">
        <v>25</v>
      </c>
      <c r="B20" s="22">
        <v>3.4</v>
      </c>
      <c r="C20" s="22">
        <v>21.7</v>
      </c>
      <c r="D20" s="22">
        <v>12.3</v>
      </c>
      <c r="E20" s="142"/>
      <c r="F20" s="142"/>
    </row>
    <row r="21" spans="1:6" ht="16.5" thickBot="1" x14ac:dyDescent="0.3">
      <c r="A21" s="132" t="s">
        <v>30</v>
      </c>
      <c r="B21" s="133"/>
      <c r="C21" s="133"/>
      <c r="D21" s="138"/>
      <c r="E21" s="142"/>
      <c r="F21" s="142"/>
    </row>
    <row r="22" spans="1:6" ht="16.5" thickBot="1" x14ac:dyDescent="0.3">
      <c r="A22" s="21" t="s">
        <v>62</v>
      </c>
      <c r="B22" s="22">
        <v>3.7</v>
      </c>
      <c r="C22" s="22">
        <v>21.6</v>
      </c>
      <c r="D22" s="22">
        <v>12.8</v>
      </c>
      <c r="E22" s="142"/>
      <c r="F22" s="142"/>
    </row>
    <row r="23" spans="1:6" ht="16.5" thickBot="1" x14ac:dyDescent="0.3">
      <c r="A23" s="21" t="s">
        <v>86</v>
      </c>
      <c r="B23" s="22">
        <v>2</v>
      </c>
      <c r="C23" s="22">
        <v>16.3</v>
      </c>
      <c r="D23" s="22">
        <v>9.1999999999999993</v>
      </c>
      <c r="E23" s="142"/>
      <c r="F23" s="142"/>
    </row>
    <row r="24" spans="1:6" ht="16.5" thickBot="1" x14ac:dyDescent="0.3">
      <c r="A24" s="23" t="s">
        <v>33</v>
      </c>
      <c r="B24" s="24">
        <v>2.9</v>
      </c>
      <c r="C24" s="24">
        <v>19.2</v>
      </c>
      <c r="D24" s="24">
        <v>11.1</v>
      </c>
      <c r="E24" s="142"/>
      <c r="F24" s="142"/>
    </row>
    <row r="25" spans="1:6" ht="15.75" x14ac:dyDescent="0.25">
      <c r="A25" s="150"/>
    </row>
    <row r="26" spans="1:6" ht="15.75" x14ac:dyDescent="0.25">
      <c r="A26" s="36" t="s">
        <v>45</v>
      </c>
    </row>
  </sheetData>
  <mergeCells count="7">
    <mergeCell ref="A3:D3"/>
    <mergeCell ref="A4:A5"/>
    <mergeCell ref="B4:B5"/>
    <mergeCell ref="C4:C5"/>
    <mergeCell ref="A6:D6"/>
    <mergeCell ref="A16:D16"/>
    <mergeCell ref="A21:D2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0494-C7BE-4474-9646-6EF580D6CF2D}">
  <dimension ref="A1:E29"/>
  <sheetViews>
    <sheetView workbookViewId="0">
      <selection activeCell="H9" sqref="H9"/>
    </sheetView>
  </sheetViews>
  <sheetFormatPr baseColWidth="10" defaultRowHeight="15" x14ac:dyDescent="0.25"/>
  <cols>
    <col min="1" max="1" width="26.85546875" customWidth="1"/>
    <col min="2" max="2" width="19.7109375" customWidth="1"/>
    <col min="3" max="3" width="21" customWidth="1"/>
    <col min="4" max="4" width="18.7109375" customWidth="1"/>
    <col min="5" max="5" width="20" customWidth="1"/>
  </cols>
  <sheetData>
    <row r="1" spans="1:5" ht="40.5" customHeight="1" thickBot="1" x14ac:dyDescent="0.3">
      <c r="A1" s="164" t="s">
        <v>173</v>
      </c>
      <c r="B1" s="164"/>
      <c r="C1" s="164"/>
      <c r="D1" s="164"/>
      <c r="E1" s="164"/>
    </row>
    <row r="2" spans="1:5" ht="16.5" thickBot="1" x14ac:dyDescent="0.3">
      <c r="A2" s="151"/>
      <c r="B2" s="152" t="s">
        <v>167</v>
      </c>
      <c r="C2" s="152" t="s">
        <v>168</v>
      </c>
      <c r="D2" s="152" t="s">
        <v>169</v>
      </c>
      <c r="E2" s="152" t="s">
        <v>170</v>
      </c>
    </row>
    <row r="3" spans="1:5" ht="16.5" thickBot="1" x14ac:dyDescent="0.3">
      <c r="A3" s="160" t="s">
        <v>13</v>
      </c>
      <c r="B3" s="161"/>
      <c r="C3" s="161"/>
      <c r="D3" s="161"/>
      <c r="E3" s="162"/>
    </row>
    <row r="4" spans="1:5" ht="16.5" thickBot="1" x14ac:dyDescent="0.3">
      <c r="A4" s="153" t="s">
        <v>14</v>
      </c>
      <c r="B4" s="154">
        <v>81</v>
      </c>
      <c r="C4" s="154">
        <v>5.3</v>
      </c>
      <c r="D4" s="154">
        <v>9.6999999999999993</v>
      </c>
      <c r="E4" s="154">
        <v>4</v>
      </c>
    </row>
    <row r="5" spans="1:5" ht="16.5" thickBot="1" x14ac:dyDescent="0.3">
      <c r="A5" s="153" t="s">
        <v>15</v>
      </c>
      <c r="B5" s="154">
        <v>71.2</v>
      </c>
      <c r="C5" s="154">
        <v>6.9</v>
      </c>
      <c r="D5" s="154">
        <v>12.2</v>
      </c>
      <c r="E5" s="154">
        <v>9.6999999999999993</v>
      </c>
    </row>
    <row r="6" spans="1:5" ht="16.5" thickBot="1" x14ac:dyDescent="0.3">
      <c r="A6" s="153" t="s">
        <v>16</v>
      </c>
      <c r="B6" s="154">
        <v>80.2</v>
      </c>
      <c r="C6" s="154">
        <v>5.4</v>
      </c>
      <c r="D6" s="154">
        <v>8.8000000000000007</v>
      </c>
      <c r="E6" s="154">
        <v>5.6</v>
      </c>
    </row>
    <row r="7" spans="1:5" ht="16.5" thickBot="1" x14ac:dyDescent="0.3">
      <c r="A7" s="153" t="s">
        <v>17</v>
      </c>
      <c r="B7" s="154">
        <v>80.7</v>
      </c>
      <c r="C7" s="154">
        <v>6.7</v>
      </c>
      <c r="D7" s="154">
        <v>8.5</v>
      </c>
      <c r="E7" s="154">
        <v>4</v>
      </c>
    </row>
    <row r="8" spans="1:5" ht="16.5" thickBot="1" x14ac:dyDescent="0.3">
      <c r="A8" s="153" t="s">
        <v>18</v>
      </c>
      <c r="B8" s="154">
        <v>56</v>
      </c>
      <c r="C8" s="154">
        <v>29</v>
      </c>
      <c r="D8" s="154">
        <v>11.5</v>
      </c>
      <c r="E8" s="154">
        <v>3.4</v>
      </c>
    </row>
    <row r="9" spans="1:5" ht="16.5" thickBot="1" x14ac:dyDescent="0.3">
      <c r="A9" s="153" t="s">
        <v>19</v>
      </c>
      <c r="B9" s="154">
        <v>37.200000000000003</v>
      </c>
      <c r="C9" s="154">
        <v>26.1</v>
      </c>
      <c r="D9" s="154">
        <v>32.1</v>
      </c>
      <c r="E9" s="154">
        <v>4.5</v>
      </c>
    </row>
    <row r="10" spans="1:5" ht="16.5" thickBot="1" x14ac:dyDescent="0.3">
      <c r="A10" s="153" t="s">
        <v>20</v>
      </c>
      <c r="B10" s="154">
        <v>40.9</v>
      </c>
      <c r="C10" s="154">
        <v>16</v>
      </c>
      <c r="D10" s="154">
        <v>30.4</v>
      </c>
      <c r="E10" s="154">
        <v>12.7</v>
      </c>
    </row>
    <row r="11" spans="1:5" ht="16.5" thickBot="1" x14ac:dyDescent="0.3">
      <c r="A11" s="155" t="s">
        <v>21</v>
      </c>
      <c r="B11" s="154">
        <v>21.9</v>
      </c>
      <c r="C11" s="154">
        <v>19.3</v>
      </c>
      <c r="D11" s="154">
        <v>37.299999999999997</v>
      </c>
      <c r="E11" s="154">
        <v>21.5</v>
      </c>
    </row>
    <row r="12" spans="1:5" ht="16.5" thickBot="1" x14ac:dyDescent="0.3">
      <c r="A12" s="151" t="s">
        <v>22</v>
      </c>
      <c r="B12" s="154">
        <v>2.2999999999999998</v>
      </c>
      <c r="C12" s="154">
        <v>17</v>
      </c>
      <c r="D12" s="154">
        <v>39.4</v>
      </c>
      <c r="E12" s="154">
        <v>41.3</v>
      </c>
    </row>
    <row r="13" spans="1:5" ht="16.5" thickBot="1" x14ac:dyDescent="0.3">
      <c r="A13" s="160" t="s">
        <v>23</v>
      </c>
      <c r="B13" s="161"/>
      <c r="C13" s="161"/>
      <c r="D13" s="161"/>
      <c r="E13" s="162"/>
    </row>
    <row r="14" spans="1:5" ht="16.5" thickBot="1" x14ac:dyDescent="0.3">
      <c r="A14" s="153" t="s">
        <v>24</v>
      </c>
      <c r="B14" s="154">
        <v>15.9</v>
      </c>
      <c r="C14" s="154">
        <v>16.7</v>
      </c>
      <c r="D14" s="154">
        <v>36.200000000000003</v>
      </c>
      <c r="E14" s="154">
        <v>31.2</v>
      </c>
    </row>
    <row r="15" spans="1:5" ht="16.5" thickBot="1" x14ac:dyDescent="0.3">
      <c r="A15" s="156" t="s">
        <v>84</v>
      </c>
      <c r="B15" s="157">
        <v>2.2999999999999998</v>
      </c>
      <c r="C15" s="157">
        <v>17</v>
      </c>
      <c r="D15" s="157">
        <v>39.4</v>
      </c>
      <c r="E15" s="157">
        <v>41.3</v>
      </c>
    </row>
    <row r="16" spans="1:5" ht="16.5" thickBot="1" x14ac:dyDescent="0.3">
      <c r="A16" s="156" t="s">
        <v>85</v>
      </c>
      <c r="B16" s="157">
        <v>32</v>
      </c>
      <c r="C16" s="157">
        <v>16.399999999999999</v>
      </c>
      <c r="D16" s="157">
        <v>32.4</v>
      </c>
      <c r="E16" s="157">
        <v>19.2</v>
      </c>
    </row>
    <row r="17" spans="1:5" ht="16.5" thickBot="1" x14ac:dyDescent="0.3">
      <c r="A17" s="153" t="s">
        <v>25</v>
      </c>
      <c r="B17" s="157">
        <v>76.5</v>
      </c>
      <c r="C17" s="157">
        <v>10.8</v>
      </c>
      <c r="D17" s="157">
        <v>9.1</v>
      </c>
      <c r="E17" s="157">
        <v>3.5</v>
      </c>
    </row>
    <row r="18" spans="1:5" ht="16.5" thickBot="1" x14ac:dyDescent="0.3">
      <c r="A18" s="160" t="s">
        <v>30</v>
      </c>
      <c r="B18" s="161"/>
      <c r="C18" s="161"/>
      <c r="D18" s="161"/>
      <c r="E18" s="162"/>
    </row>
    <row r="19" spans="1:5" ht="16.5" thickBot="1" x14ac:dyDescent="0.3">
      <c r="A19" s="153" t="s">
        <v>62</v>
      </c>
      <c r="B19" s="154">
        <v>65.900000000000006</v>
      </c>
      <c r="C19" s="154">
        <v>11.4</v>
      </c>
      <c r="D19" s="154">
        <v>11.7</v>
      </c>
      <c r="E19" s="154">
        <v>11</v>
      </c>
    </row>
    <row r="20" spans="1:5" ht="16.5" thickBot="1" x14ac:dyDescent="0.3">
      <c r="A20" s="153" t="s">
        <v>86</v>
      </c>
      <c r="B20" s="154">
        <v>59.6</v>
      </c>
      <c r="C20" s="154">
        <v>13.2</v>
      </c>
      <c r="D20" s="154">
        <v>19.8</v>
      </c>
      <c r="E20" s="154">
        <v>7.4</v>
      </c>
    </row>
    <row r="21" spans="1:5" ht="16.5" thickBot="1" x14ac:dyDescent="0.3">
      <c r="A21" s="160" t="s">
        <v>106</v>
      </c>
      <c r="B21" s="161"/>
      <c r="C21" s="161"/>
      <c r="D21" s="161"/>
      <c r="E21" s="162"/>
    </row>
    <row r="22" spans="1:5" ht="16.5" thickBot="1" x14ac:dyDescent="0.3">
      <c r="A22" s="153" t="s">
        <v>107</v>
      </c>
      <c r="B22" s="154">
        <v>70.900000000000006</v>
      </c>
      <c r="C22" s="154">
        <v>11.3</v>
      </c>
      <c r="D22" s="154">
        <v>13.1</v>
      </c>
      <c r="E22" s="154">
        <v>4.5999999999999996</v>
      </c>
    </row>
    <row r="23" spans="1:5" ht="16.5" thickBot="1" x14ac:dyDescent="0.3">
      <c r="A23" s="153" t="s">
        <v>171</v>
      </c>
      <c r="B23" s="154">
        <v>56.8</v>
      </c>
      <c r="C23" s="154">
        <v>14</v>
      </c>
      <c r="D23" s="154">
        <v>19.600000000000001</v>
      </c>
      <c r="E23" s="154">
        <v>9.5</v>
      </c>
    </row>
    <row r="24" spans="1:5" ht="16.5" thickBot="1" x14ac:dyDescent="0.3">
      <c r="A24" s="153" t="s">
        <v>172</v>
      </c>
      <c r="B24" s="154">
        <v>35</v>
      </c>
      <c r="C24" s="154">
        <v>17.2</v>
      </c>
      <c r="D24" s="154">
        <v>24.9</v>
      </c>
      <c r="E24" s="154">
        <v>23</v>
      </c>
    </row>
    <row r="25" spans="1:5" ht="16.5" thickBot="1" x14ac:dyDescent="0.3">
      <c r="A25" s="153" t="s">
        <v>109</v>
      </c>
      <c r="B25" s="154">
        <v>11.6</v>
      </c>
      <c r="C25" s="154">
        <v>12.7</v>
      </c>
      <c r="D25" s="154">
        <v>13.8</v>
      </c>
      <c r="E25" s="154">
        <v>61.9</v>
      </c>
    </row>
    <row r="26" spans="1:5" ht="16.5" thickBot="1" x14ac:dyDescent="0.3">
      <c r="A26" s="153" t="s">
        <v>110</v>
      </c>
      <c r="B26" s="154">
        <v>3.1</v>
      </c>
      <c r="C26" s="154">
        <v>4.8</v>
      </c>
      <c r="D26" s="154">
        <v>18.7</v>
      </c>
      <c r="E26" s="154">
        <v>73.400000000000006</v>
      </c>
    </row>
    <row r="27" spans="1:5" ht="16.5" thickBot="1" x14ac:dyDescent="0.3">
      <c r="A27" s="158" t="s">
        <v>33</v>
      </c>
      <c r="B27" s="159">
        <v>63.3</v>
      </c>
      <c r="C27" s="159">
        <v>12.1</v>
      </c>
      <c r="D27" s="159">
        <v>15</v>
      </c>
      <c r="E27" s="159">
        <v>9.6</v>
      </c>
    </row>
    <row r="28" spans="1:5" ht="16.5" thickTop="1" x14ac:dyDescent="0.25">
      <c r="A28" s="163"/>
    </row>
    <row r="29" spans="1:5" ht="15.75" x14ac:dyDescent="0.25">
      <c r="A29" s="36" t="s">
        <v>45</v>
      </c>
    </row>
  </sheetData>
  <mergeCells count="5">
    <mergeCell ref="A3:E3"/>
    <mergeCell ref="A13:E13"/>
    <mergeCell ref="A18:E18"/>
    <mergeCell ref="A21:E21"/>
    <mergeCell ref="A1:E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E509-8EC2-4D77-AE7D-D1F60C7B7DCF}">
  <dimension ref="A1:D29"/>
  <sheetViews>
    <sheetView workbookViewId="0">
      <selection activeCell="D7" sqref="D7"/>
    </sheetView>
  </sheetViews>
  <sheetFormatPr baseColWidth="10" defaultRowHeight="15" x14ac:dyDescent="0.25"/>
  <cols>
    <col min="1" max="1" width="29.5703125" customWidth="1"/>
    <col min="2" max="2" width="27" customWidth="1"/>
    <col min="3" max="3" width="21.140625" customWidth="1"/>
    <col min="4" max="4" width="31.5703125" customWidth="1"/>
  </cols>
  <sheetData>
    <row r="1" spans="1:4" ht="33" customHeight="1" thickBot="1" x14ac:dyDescent="0.3">
      <c r="A1" s="32" t="s">
        <v>180</v>
      </c>
      <c r="B1" s="32"/>
      <c r="C1" s="32"/>
      <c r="D1" s="32"/>
    </row>
    <row r="2" spans="1:4" ht="16.5" thickBot="1" x14ac:dyDescent="0.3">
      <c r="A2" s="97"/>
      <c r="B2" s="101" t="s">
        <v>174</v>
      </c>
      <c r="C2" s="101" t="s">
        <v>175</v>
      </c>
      <c r="D2" s="101" t="s">
        <v>176</v>
      </c>
    </row>
    <row r="3" spans="1:4" ht="16.5" thickBot="1" x14ac:dyDescent="0.3">
      <c r="A3" s="121" t="s">
        <v>13</v>
      </c>
      <c r="B3" s="122"/>
      <c r="C3" s="122"/>
      <c r="D3" s="123"/>
    </row>
    <row r="4" spans="1:4" ht="16.5" thickBot="1" x14ac:dyDescent="0.3">
      <c r="A4" s="21" t="s">
        <v>14</v>
      </c>
      <c r="B4" s="22">
        <v>3.9</v>
      </c>
      <c r="C4" s="22">
        <v>64.7</v>
      </c>
      <c r="D4" s="22">
        <v>31.3</v>
      </c>
    </row>
    <row r="5" spans="1:4" ht="16.5" thickBot="1" x14ac:dyDescent="0.3">
      <c r="A5" s="21" t="s">
        <v>15</v>
      </c>
      <c r="B5" s="22">
        <v>5.8</v>
      </c>
      <c r="C5" s="22">
        <v>62.1</v>
      </c>
      <c r="D5" s="22">
        <v>32.1</v>
      </c>
    </row>
    <row r="6" spans="1:4" ht="16.5" thickBot="1" x14ac:dyDescent="0.3">
      <c r="A6" s="21" t="s">
        <v>16</v>
      </c>
      <c r="B6" s="22">
        <v>8.1999999999999993</v>
      </c>
      <c r="C6" s="22">
        <v>64.8</v>
      </c>
      <c r="D6" s="22">
        <v>27.1</v>
      </c>
    </row>
    <row r="7" spans="1:4" ht="16.5" thickBot="1" x14ac:dyDescent="0.3">
      <c r="A7" s="21" t="s">
        <v>17</v>
      </c>
      <c r="B7" s="22">
        <v>3.2</v>
      </c>
      <c r="C7" s="22">
        <v>71.400000000000006</v>
      </c>
      <c r="D7" s="22">
        <v>25.4</v>
      </c>
    </row>
    <row r="8" spans="1:4" ht="16.5" thickBot="1" x14ac:dyDescent="0.3">
      <c r="A8" s="21" t="s">
        <v>18</v>
      </c>
      <c r="B8" s="22">
        <v>3</v>
      </c>
      <c r="C8" s="22">
        <v>79.5</v>
      </c>
      <c r="D8" s="22">
        <v>17.5</v>
      </c>
    </row>
    <row r="9" spans="1:4" ht="16.5" thickBot="1" x14ac:dyDescent="0.3">
      <c r="A9" s="21" t="s">
        <v>19</v>
      </c>
      <c r="B9" s="22">
        <v>8.4</v>
      </c>
      <c r="C9" s="22">
        <v>68.2</v>
      </c>
      <c r="D9" s="22">
        <v>23.4</v>
      </c>
    </row>
    <row r="10" spans="1:4" ht="16.5" thickBot="1" x14ac:dyDescent="0.3">
      <c r="A10" s="21" t="s">
        <v>20</v>
      </c>
      <c r="B10" s="22">
        <v>15.4</v>
      </c>
      <c r="C10" s="22">
        <v>83.5</v>
      </c>
      <c r="D10" s="22">
        <v>1</v>
      </c>
    </row>
    <row r="11" spans="1:4" ht="16.5" thickBot="1" x14ac:dyDescent="0.3">
      <c r="A11" s="165" t="s">
        <v>21</v>
      </c>
      <c r="B11" s="22">
        <v>25.7</v>
      </c>
      <c r="C11" s="22">
        <v>68</v>
      </c>
      <c r="D11" s="22">
        <v>6.2</v>
      </c>
    </row>
    <row r="12" spans="1:4" ht="16.5" thickBot="1" x14ac:dyDescent="0.3">
      <c r="A12" s="38" t="s">
        <v>22</v>
      </c>
      <c r="B12" s="22">
        <v>41.5</v>
      </c>
      <c r="C12" s="22">
        <v>51.4</v>
      </c>
      <c r="D12" s="22">
        <v>7.1</v>
      </c>
    </row>
    <row r="13" spans="1:4" ht="16.5" thickBot="1" x14ac:dyDescent="0.3">
      <c r="A13" s="118" t="s">
        <v>23</v>
      </c>
      <c r="B13" s="166"/>
      <c r="C13" s="166"/>
      <c r="D13" s="167"/>
    </row>
    <row r="14" spans="1:4" ht="16.5" thickBot="1" x14ac:dyDescent="0.3">
      <c r="A14" s="21" t="s">
        <v>24</v>
      </c>
      <c r="B14" s="22">
        <v>30.6</v>
      </c>
      <c r="C14" s="22">
        <v>58.1</v>
      </c>
      <c r="D14" s="22">
        <v>11.3</v>
      </c>
    </row>
    <row r="15" spans="1:4" ht="16.5" thickBot="1" x14ac:dyDescent="0.3">
      <c r="A15" s="21" t="s">
        <v>177</v>
      </c>
      <c r="B15" s="22">
        <v>41.5</v>
      </c>
      <c r="C15" s="22">
        <v>51.4</v>
      </c>
      <c r="D15" s="22">
        <v>7.1</v>
      </c>
    </row>
    <row r="16" spans="1:4" ht="16.5" thickBot="1" x14ac:dyDescent="0.3">
      <c r="A16" s="21" t="s">
        <v>178</v>
      </c>
      <c r="B16" s="22">
        <v>17.600000000000001</v>
      </c>
      <c r="C16" s="22">
        <v>66</v>
      </c>
      <c r="D16" s="22">
        <v>16.399999999999999</v>
      </c>
    </row>
    <row r="17" spans="1:4" ht="16.5" thickBot="1" x14ac:dyDescent="0.3">
      <c r="A17" s="21" t="s">
        <v>25</v>
      </c>
      <c r="B17" s="22">
        <v>4</v>
      </c>
      <c r="C17" s="22">
        <v>69.2</v>
      </c>
      <c r="D17" s="22">
        <v>26.8</v>
      </c>
    </row>
    <row r="18" spans="1:4" ht="16.5" thickBot="1" x14ac:dyDescent="0.3">
      <c r="A18" s="118" t="s">
        <v>30</v>
      </c>
      <c r="B18" s="166"/>
      <c r="C18" s="166"/>
      <c r="D18" s="167"/>
    </row>
    <row r="19" spans="1:4" ht="16.5" thickBot="1" x14ac:dyDescent="0.3">
      <c r="A19" s="21" t="s">
        <v>62</v>
      </c>
      <c r="B19" s="22">
        <v>12.5</v>
      </c>
      <c r="C19" s="22">
        <v>62.6</v>
      </c>
      <c r="D19" s="22">
        <v>24.9</v>
      </c>
    </row>
    <row r="20" spans="1:4" ht="16.5" thickBot="1" x14ac:dyDescent="0.3">
      <c r="A20" s="21" t="s">
        <v>86</v>
      </c>
      <c r="B20" s="22">
        <v>5.9</v>
      </c>
      <c r="C20" s="22">
        <v>72.8</v>
      </c>
      <c r="D20" s="22">
        <v>21.3</v>
      </c>
    </row>
    <row r="21" spans="1:4" ht="16.5" thickBot="1" x14ac:dyDescent="0.3">
      <c r="A21" s="118" t="s">
        <v>179</v>
      </c>
      <c r="B21" s="166"/>
      <c r="C21" s="166"/>
      <c r="D21" s="167"/>
    </row>
    <row r="22" spans="1:4" ht="16.5" thickBot="1" x14ac:dyDescent="0.3">
      <c r="A22" s="21" t="s">
        <v>107</v>
      </c>
      <c r="B22" s="22">
        <v>4.5</v>
      </c>
      <c r="C22" s="22">
        <v>73.099999999999994</v>
      </c>
      <c r="D22" s="22">
        <v>22.4</v>
      </c>
    </row>
    <row r="23" spans="1:4" ht="16.5" thickBot="1" x14ac:dyDescent="0.3">
      <c r="A23" s="21" t="s">
        <v>171</v>
      </c>
      <c r="B23" s="22">
        <v>10</v>
      </c>
      <c r="C23" s="22">
        <v>56.5</v>
      </c>
      <c r="D23" s="22">
        <v>33.5</v>
      </c>
    </row>
    <row r="24" spans="1:4" ht="16.5" thickBot="1" x14ac:dyDescent="0.3">
      <c r="A24" s="21" t="s">
        <v>172</v>
      </c>
      <c r="B24" s="22">
        <v>23.9</v>
      </c>
      <c r="C24" s="22">
        <v>48.9</v>
      </c>
      <c r="D24" s="22">
        <v>27.2</v>
      </c>
    </row>
    <row r="25" spans="1:4" ht="16.5" thickBot="1" x14ac:dyDescent="0.3">
      <c r="A25" s="21" t="s">
        <v>109</v>
      </c>
      <c r="B25" s="22">
        <v>64.8</v>
      </c>
      <c r="C25" s="22">
        <v>29.5</v>
      </c>
      <c r="D25" s="22">
        <v>5.7</v>
      </c>
    </row>
    <row r="26" spans="1:4" ht="16.5" thickBot="1" x14ac:dyDescent="0.3">
      <c r="A26" s="21" t="s">
        <v>110</v>
      </c>
      <c r="B26" s="22">
        <v>80.900000000000006</v>
      </c>
      <c r="C26" s="22">
        <v>17.2</v>
      </c>
      <c r="D26" s="22">
        <v>1.9</v>
      </c>
    </row>
    <row r="27" spans="1:4" ht="16.5" thickBot="1" x14ac:dyDescent="0.3">
      <c r="A27" s="168" t="s">
        <v>33</v>
      </c>
      <c r="B27" s="169">
        <v>9.8000000000000007</v>
      </c>
      <c r="C27" s="169">
        <v>66.8</v>
      </c>
      <c r="D27" s="169">
        <v>23.4</v>
      </c>
    </row>
    <row r="28" spans="1:4" ht="16.5" thickTop="1" x14ac:dyDescent="0.25">
      <c r="A28" s="163"/>
    </row>
    <row r="29" spans="1:4" ht="15.75" x14ac:dyDescent="0.25">
      <c r="A29" s="36" t="s">
        <v>45</v>
      </c>
    </row>
  </sheetData>
  <mergeCells count="2">
    <mergeCell ref="A3:D3"/>
    <mergeCell ref="A1:D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DA23-FDC1-4506-B7C2-7E57FB44A1FF}">
  <dimension ref="A1:D25"/>
  <sheetViews>
    <sheetView workbookViewId="0">
      <selection activeCell="A5" sqref="A5:D5"/>
    </sheetView>
  </sheetViews>
  <sheetFormatPr baseColWidth="10" defaultRowHeight="15" x14ac:dyDescent="0.25"/>
  <cols>
    <col min="1" max="1" width="22.140625" customWidth="1"/>
    <col min="2" max="2" width="26.28515625" customWidth="1"/>
    <col min="3" max="3" width="22.85546875" customWidth="1"/>
    <col min="4" max="4" width="25" customWidth="1"/>
  </cols>
  <sheetData>
    <row r="1" spans="1:4" ht="15.75" x14ac:dyDescent="0.25">
      <c r="A1" s="170"/>
    </row>
    <row r="2" spans="1:4" ht="15.75" x14ac:dyDescent="0.25">
      <c r="A2" s="40"/>
    </row>
    <row r="3" spans="1:4" ht="36" customHeight="1" thickBot="1" x14ac:dyDescent="0.3">
      <c r="A3" s="32" t="s">
        <v>184</v>
      </c>
      <c r="B3" s="32"/>
      <c r="C3" s="32"/>
      <c r="D3" s="32"/>
    </row>
    <row r="4" spans="1:4" ht="16.5" thickBot="1" x14ac:dyDescent="0.3">
      <c r="A4" s="171"/>
      <c r="B4" s="172" t="s">
        <v>181</v>
      </c>
      <c r="C4" s="172" t="s">
        <v>182</v>
      </c>
      <c r="D4" s="172" t="s">
        <v>183</v>
      </c>
    </row>
    <row r="5" spans="1:4" ht="16.5" thickBot="1" x14ac:dyDescent="0.3">
      <c r="A5" s="181" t="s">
        <v>13</v>
      </c>
      <c r="B5" s="182"/>
      <c r="C5" s="182"/>
      <c r="D5" s="183"/>
    </row>
    <row r="6" spans="1:4" ht="16.5" thickBot="1" x14ac:dyDescent="0.3">
      <c r="A6" s="174" t="s">
        <v>14</v>
      </c>
      <c r="B6" s="90">
        <v>18.399999999999999</v>
      </c>
      <c r="C6" s="90">
        <v>57.4</v>
      </c>
      <c r="D6" s="90">
        <v>24.2</v>
      </c>
    </row>
    <row r="7" spans="1:4" ht="16.5" thickBot="1" x14ac:dyDescent="0.3">
      <c r="A7" s="174" t="s">
        <v>15</v>
      </c>
      <c r="B7" s="90">
        <v>11.6</v>
      </c>
      <c r="C7" s="90">
        <v>32.9</v>
      </c>
      <c r="D7" s="90">
        <v>55.5</v>
      </c>
    </row>
    <row r="8" spans="1:4" ht="16.5" thickBot="1" x14ac:dyDescent="0.3">
      <c r="A8" s="174" t="s">
        <v>16</v>
      </c>
      <c r="B8" s="90">
        <v>9.6999999999999993</v>
      </c>
      <c r="C8" s="90">
        <v>60</v>
      </c>
      <c r="D8" s="90">
        <v>30.3</v>
      </c>
    </row>
    <row r="9" spans="1:4" ht="16.5" thickBot="1" x14ac:dyDescent="0.3">
      <c r="A9" s="174" t="s">
        <v>17</v>
      </c>
      <c r="B9" s="90">
        <v>25.2</v>
      </c>
      <c r="C9" s="90">
        <v>44.5</v>
      </c>
      <c r="D9" s="90">
        <v>30.4</v>
      </c>
    </row>
    <row r="10" spans="1:4" ht="16.5" thickBot="1" x14ac:dyDescent="0.3">
      <c r="A10" s="174" t="s">
        <v>18</v>
      </c>
      <c r="B10" s="90">
        <v>17.7</v>
      </c>
      <c r="C10" s="90">
        <v>40.5</v>
      </c>
      <c r="D10" s="90">
        <v>41.8</v>
      </c>
    </row>
    <row r="11" spans="1:4" ht="16.5" thickBot="1" x14ac:dyDescent="0.3">
      <c r="A11" s="174" t="s">
        <v>19</v>
      </c>
      <c r="B11" s="90">
        <v>12.9</v>
      </c>
      <c r="C11" s="90">
        <v>16.600000000000001</v>
      </c>
      <c r="D11" s="90">
        <v>70.5</v>
      </c>
    </row>
    <row r="12" spans="1:4" ht="16.5" thickBot="1" x14ac:dyDescent="0.3">
      <c r="A12" s="174" t="s">
        <v>20</v>
      </c>
      <c r="B12" s="90">
        <v>23.7</v>
      </c>
      <c r="C12" s="90">
        <v>28.9</v>
      </c>
      <c r="D12" s="90">
        <v>47.5</v>
      </c>
    </row>
    <row r="13" spans="1:4" ht="16.5" thickBot="1" x14ac:dyDescent="0.3">
      <c r="A13" s="175" t="s">
        <v>21</v>
      </c>
      <c r="B13" s="90">
        <v>16.7</v>
      </c>
      <c r="C13" s="90">
        <v>14.9</v>
      </c>
      <c r="D13" s="90">
        <v>68.400000000000006</v>
      </c>
    </row>
    <row r="14" spans="1:4" ht="16.5" thickBot="1" x14ac:dyDescent="0.3">
      <c r="A14" s="176" t="s">
        <v>22</v>
      </c>
      <c r="B14" s="90">
        <v>25.7</v>
      </c>
      <c r="C14" s="90">
        <v>43.6</v>
      </c>
      <c r="D14" s="90">
        <v>30.7</v>
      </c>
    </row>
    <row r="15" spans="1:4" ht="16.5" thickBot="1" x14ac:dyDescent="0.3">
      <c r="A15" s="173" t="s">
        <v>23</v>
      </c>
      <c r="B15" s="177"/>
      <c r="C15" s="177"/>
      <c r="D15" s="178"/>
    </row>
    <row r="16" spans="1:4" ht="16.5" thickBot="1" x14ac:dyDescent="0.3">
      <c r="A16" s="174" t="s">
        <v>24</v>
      </c>
      <c r="B16" s="90">
        <v>21.8</v>
      </c>
      <c r="C16" s="90">
        <v>39.9</v>
      </c>
      <c r="D16" s="90">
        <v>38.299999999999997</v>
      </c>
    </row>
    <row r="17" spans="1:4" ht="16.5" thickBot="1" x14ac:dyDescent="0.3">
      <c r="A17" s="174" t="s">
        <v>177</v>
      </c>
      <c r="B17" s="90">
        <v>25.7</v>
      </c>
      <c r="C17" s="90">
        <v>43.6</v>
      </c>
      <c r="D17" s="90">
        <v>30.7</v>
      </c>
    </row>
    <row r="18" spans="1:4" ht="16.5" thickBot="1" x14ac:dyDescent="0.3">
      <c r="A18" s="174" t="s">
        <v>178</v>
      </c>
      <c r="B18" s="90">
        <v>17.3</v>
      </c>
      <c r="C18" s="90">
        <v>35.5</v>
      </c>
      <c r="D18" s="90">
        <v>47.2</v>
      </c>
    </row>
    <row r="19" spans="1:4" ht="16.5" thickBot="1" x14ac:dyDescent="0.3">
      <c r="A19" s="174" t="s">
        <v>25</v>
      </c>
      <c r="B19" s="90">
        <v>16.2</v>
      </c>
      <c r="C19" s="90">
        <v>47.7</v>
      </c>
      <c r="D19" s="90">
        <v>36.200000000000003</v>
      </c>
    </row>
    <row r="20" spans="1:4" ht="16.5" thickBot="1" x14ac:dyDescent="0.3">
      <c r="A20" s="173" t="s">
        <v>30</v>
      </c>
      <c r="B20" s="177"/>
      <c r="C20" s="177"/>
      <c r="D20" s="178"/>
    </row>
    <row r="21" spans="1:4" ht="16.5" thickBot="1" x14ac:dyDescent="0.3">
      <c r="A21" s="174" t="s">
        <v>62</v>
      </c>
      <c r="B21" s="90">
        <v>15.9</v>
      </c>
      <c r="C21" s="90">
        <v>44.5</v>
      </c>
      <c r="D21" s="90">
        <v>39.6</v>
      </c>
    </row>
    <row r="22" spans="1:4" ht="16.5" thickBot="1" x14ac:dyDescent="0.3">
      <c r="A22" s="174" t="s">
        <v>86</v>
      </c>
      <c r="B22" s="90">
        <v>19.600000000000001</v>
      </c>
      <c r="C22" s="90">
        <v>48.1</v>
      </c>
      <c r="D22" s="90">
        <v>32.299999999999997</v>
      </c>
    </row>
    <row r="23" spans="1:4" ht="16.5" thickBot="1" x14ac:dyDescent="0.3">
      <c r="A23" s="179" t="s">
        <v>33</v>
      </c>
      <c r="B23" s="180">
        <v>17.399999999999999</v>
      </c>
      <c r="C23" s="180">
        <v>46</v>
      </c>
      <c r="D23" s="180">
        <v>36.6</v>
      </c>
    </row>
    <row r="24" spans="1:4" ht="16.5" thickTop="1" x14ac:dyDescent="0.25">
      <c r="A24" s="36" t="s">
        <v>45</v>
      </c>
    </row>
    <row r="25" spans="1:4" ht="15.75" x14ac:dyDescent="0.25">
      <c r="A25" s="184"/>
    </row>
  </sheetData>
  <mergeCells count="2">
    <mergeCell ref="A5:D5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3A83E-3D1F-4BDA-974D-4B095C2934BB}">
  <dimension ref="B7:G12"/>
  <sheetViews>
    <sheetView workbookViewId="0">
      <selection activeCell="E16" sqref="E16"/>
    </sheetView>
  </sheetViews>
  <sheetFormatPr baseColWidth="10" defaultRowHeight="15" x14ac:dyDescent="0.25"/>
  <sheetData>
    <row r="7" spans="2:7" ht="15.75" customHeight="1" x14ac:dyDescent="0.25">
      <c r="B7" s="1" t="s">
        <v>0</v>
      </c>
      <c r="C7" s="1"/>
      <c r="D7" s="1"/>
      <c r="E7" s="1"/>
      <c r="F7" s="1"/>
      <c r="G7" s="1"/>
    </row>
    <row r="8" spans="2:7" x14ac:dyDescent="0.25">
      <c r="B8" s="1"/>
      <c r="C8" s="1"/>
      <c r="D8" s="1"/>
      <c r="E8" s="1"/>
      <c r="F8" s="1"/>
      <c r="G8" s="1"/>
    </row>
    <row r="9" spans="2:7" x14ac:dyDescent="0.25">
      <c r="B9" s="1"/>
      <c r="C9" s="1"/>
      <c r="D9" s="1"/>
      <c r="E9" s="1"/>
      <c r="F9" s="1"/>
      <c r="G9" s="1"/>
    </row>
    <row r="10" spans="2:7" x14ac:dyDescent="0.25">
      <c r="B10" s="1"/>
      <c r="C10" s="1"/>
      <c r="D10" s="1"/>
      <c r="E10" s="1"/>
      <c r="F10" s="1"/>
      <c r="G10" s="1"/>
    </row>
    <row r="11" spans="2:7" ht="37.5" customHeight="1" x14ac:dyDescent="0.25">
      <c r="B11" s="1"/>
      <c r="C11" s="1"/>
      <c r="D11" s="1"/>
      <c r="E11" s="1"/>
      <c r="F11" s="1"/>
      <c r="G11" s="1"/>
    </row>
    <row r="12" spans="2:7" ht="38.25" customHeight="1" x14ac:dyDescent="0.25">
      <c r="B12" s="1"/>
      <c r="C12" s="1"/>
      <c r="D12" s="1"/>
      <c r="E12" s="1"/>
      <c r="F12" s="1"/>
      <c r="G12" s="1"/>
    </row>
  </sheetData>
  <mergeCells count="1">
    <mergeCell ref="B7:G1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1DE7-8EDE-4106-BF0D-1286A7DC8412}">
  <dimension ref="A1:D20"/>
  <sheetViews>
    <sheetView workbookViewId="0">
      <selection activeCell="H7" sqref="H7"/>
    </sheetView>
  </sheetViews>
  <sheetFormatPr baseColWidth="10" defaultRowHeight="15" x14ac:dyDescent="0.25"/>
  <cols>
    <col min="1" max="1" width="31.85546875" customWidth="1"/>
    <col min="2" max="2" width="28.42578125" customWidth="1"/>
    <col min="3" max="3" width="27.5703125" customWidth="1"/>
    <col min="4" max="4" width="30.140625" customWidth="1"/>
  </cols>
  <sheetData>
    <row r="1" spans="1:4" ht="16.5" thickBot="1" x14ac:dyDescent="0.3">
      <c r="A1" s="40" t="s">
        <v>188</v>
      </c>
    </row>
    <row r="2" spans="1:4" ht="48" thickBot="1" x14ac:dyDescent="0.3">
      <c r="A2" s="97"/>
      <c r="B2" s="35" t="s">
        <v>185</v>
      </c>
      <c r="C2" s="35" t="s">
        <v>186</v>
      </c>
      <c r="D2" s="35" t="s">
        <v>187</v>
      </c>
    </row>
    <row r="3" spans="1:4" ht="15.75" x14ac:dyDescent="0.25">
      <c r="A3" s="27" t="s">
        <v>13</v>
      </c>
      <c r="B3" s="28"/>
      <c r="C3" s="28"/>
      <c r="D3" s="185"/>
    </row>
    <row r="4" spans="1:4" ht="16.5" thickBot="1" x14ac:dyDescent="0.3">
      <c r="A4" s="21" t="s">
        <v>14</v>
      </c>
      <c r="B4" s="22">
        <v>22.6</v>
      </c>
      <c r="C4" s="22">
        <v>21.1</v>
      </c>
      <c r="D4" s="22">
        <v>93.7</v>
      </c>
    </row>
    <row r="5" spans="1:4" ht="16.5" thickBot="1" x14ac:dyDescent="0.3">
      <c r="A5" s="21" t="s">
        <v>15</v>
      </c>
      <c r="B5" s="22">
        <v>56.8</v>
      </c>
      <c r="C5" s="22">
        <v>57.7</v>
      </c>
      <c r="D5" s="22">
        <v>90.1</v>
      </c>
    </row>
    <row r="6" spans="1:4" ht="16.5" thickBot="1" x14ac:dyDescent="0.3">
      <c r="A6" s="21" t="s">
        <v>16</v>
      </c>
      <c r="B6" s="22">
        <v>10.5</v>
      </c>
      <c r="C6" s="22">
        <v>9.4</v>
      </c>
      <c r="D6" s="22">
        <v>89.3</v>
      </c>
    </row>
    <row r="7" spans="1:4" ht="16.5" thickBot="1" x14ac:dyDescent="0.3">
      <c r="A7" s="21" t="s">
        <v>17</v>
      </c>
      <c r="B7" s="22">
        <v>31.9</v>
      </c>
      <c r="C7" s="22">
        <v>29.8</v>
      </c>
      <c r="D7" s="22">
        <v>92.8</v>
      </c>
    </row>
    <row r="8" spans="1:4" ht="16.5" thickBot="1" x14ac:dyDescent="0.3">
      <c r="A8" s="21" t="s">
        <v>18</v>
      </c>
      <c r="B8" s="22">
        <v>37.200000000000003</v>
      </c>
      <c r="C8" s="22">
        <v>30.9</v>
      </c>
      <c r="D8" s="22">
        <v>74.2</v>
      </c>
    </row>
    <row r="9" spans="1:4" ht="16.5" thickBot="1" x14ac:dyDescent="0.3">
      <c r="A9" s="21" t="s">
        <v>19</v>
      </c>
      <c r="B9" s="22">
        <v>31.8</v>
      </c>
      <c r="C9" s="22">
        <v>20.8</v>
      </c>
      <c r="D9" s="22">
        <v>86.5</v>
      </c>
    </row>
    <row r="10" spans="1:4" ht="16.5" thickBot="1" x14ac:dyDescent="0.3">
      <c r="A10" s="21" t="s">
        <v>20</v>
      </c>
      <c r="B10" s="22">
        <v>61.9</v>
      </c>
      <c r="C10" s="22">
        <v>67.8</v>
      </c>
      <c r="D10" s="22">
        <v>79.7</v>
      </c>
    </row>
    <row r="11" spans="1:4" ht="16.5" thickBot="1" x14ac:dyDescent="0.3">
      <c r="A11" s="165" t="s">
        <v>21</v>
      </c>
      <c r="B11" s="22">
        <v>55.9</v>
      </c>
      <c r="C11" s="22">
        <v>55.3</v>
      </c>
      <c r="D11" s="22">
        <v>56</v>
      </c>
    </row>
    <row r="12" spans="1:4" ht="16.5" thickBot="1" x14ac:dyDescent="0.3">
      <c r="A12" s="38" t="s">
        <v>22</v>
      </c>
      <c r="B12" s="22">
        <v>24.6</v>
      </c>
      <c r="C12" s="22">
        <v>30.8</v>
      </c>
      <c r="D12" s="22">
        <v>50.7</v>
      </c>
    </row>
    <row r="13" spans="1:4" ht="16.5" thickBot="1" x14ac:dyDescent="0.3">
      <c r="A13" s="25" t="s">
        <v>23</v>
      </c>
      <c r="B13" s="26"/>
      <c r="C13" s="26"/>
      <c r="D13" s="29"/>
    </row>
    <row r="14" spans="1:4" ht="16.5" thickBot="1" x14ac:dyDescent="0.3">
      <c r="A14" s="21" t="s">
        <v>24</v>
      </c>
      <c r="B14" s="22">
        <v>26.5</v>
      </c>
      <c r="C14" s="22">
        <v>31.5</v>
      </c>
      <c r="D14" s="22">
        <v>61.7</v>
      </c>
    </row>
    <row r="15" spans="1:4" ht="16.5" thickBot="1" x14ac:dyDescent="0.3">
      <c r="A15" s="21" t="s">
        <v>25</v>
      </c>
      <c r="B15" s="22">
        <v>33.799999999999997</v>
      </c>
      <c r="C15" s="22">
        <v>31.2</v>
      </c>
      <c r="D15" s="22">
        <v>89.3</v>
      </c>
    </row>
    <row r="16" spans="1:4" ht="16.5" thickBot="1" x14ac:dyDescent="0.3">
      <c r="A16" s="25" t="s">
        <v>30</v>
      </c>
      <c r="B16" s="26"/>
      <c r="C16" s="26"/>
      <c r="D16" s="29"/>
    </row>
    <row r="17" spans="1:4" ht="16.5" thickBot="1" x14ac:dyDescent="0.3">
      <c r="A17" s="21" t="s">
        <v>62</v>
      </c>
      <c r="B17" s="22">
        <v>15.8</v>
      </c>
      <c r="C17" s="22">
        <v>12.8</v>
      </c>
      <c r="D17" s="22">
        <v>78</v>
      </c>
    </row>
    <row r="18" spans="1:4" ht="16.5" thickBot="1" x14ac:dyDescent="0.3">
      <c r="A18" s="21" t="s">
        <v>86</v>
      </c>
      <c r="B18" s="22">
        <v>45.3</v>
      </c>
      <c r="C18" s="22">
        <v>45.6</v>
      </c>
      <c r="D18" s="22">
        <v>91</v>
      </c>
    </row>
    <row r="19" spans="1:4" ht="16.5" thickBot="1" x14ac:dyDescent="0.3">
      <c r="A19" s="23" t="s">
        <v>135</v>
      </c>
      <c r="B19" s="24">
        <v>31.7</v>
      </c>
      <c r="C19" s="24">
        <v>31.3</v>
      </c>
      <c r="D19" s="24">
        <v>83.3</v>
      </c>
    </row>
    <row r="20" spans="1:4" ht="15.75" x14ac:dyDescent="0.25">
      <c r="A20" s="30" t="s">
        <v>45</v>
      </c>
    </row>
  </sheetData>
  <mergeCells count="3">
    <mergeCell ref="A3:D3"/>
    <mergeCell ref="A13:D13"/>
    <mergeCell ref="A16:D1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452AA-4B7D-4244-B95C-8D705543EAB9}">
  <dimension ref="C8:G14"/>
  <sheetViews>
    <sheetView workbookViewId="0">
      <selection activeCell="F17" sqref="F17"/>
    </sheetView>
  </sheetViews>
  <sheetFormatPr baseColWidth="10" defaultRowHeight="15" x14ac:dyDescent="0.25"/>
  <sheetData>
    <row r="8" spans="3:7" ht="15.75" customHeight="1" x14ac:dyDescent="0.25">
      <c r="C8" s="4" t="s">
        <v>4</v>
      </c>
      <c r="D8" s="4"/>
      <c r="E8" s="4"/>
      <c r="F8" s="4"/>
      <c r="G8" s="4"/>
    </row>
    <row r="9" spans="3:7" x14ac:dyDescent="0.25">
      <c r="C9" s="4"/>
      <c r="D9" s="4"/>
      <c r="E9" s="4"/>
      <c r="F9" s="4"/>
      <c r="G9" s="4"/>
    </row>
    <row r="10" spans="3:7" x14ac:dyDescent="0.25">
      <c r="C10" s="4"/>
      <c r="D10" s="4"/>
      <c r="E10" s="4"/>
      <c r="F10" s="4"/>
      <c r="G10" s="4"/>
    </row>
    <row r="11" spans="3:7" x14ac:dyDescent="0.25">
      <c r="C11" s="4"/>
      <c r="D11" s="4"/>
      <c r="E11" s="4"/>
      <c r="F11" s="4"/>
      <c r="G11" s="4"/>
    </row>
    <row r="12" spans="3:7" x14ac:dyDescent="0.25">
      <c r="C12" s="4"/>
      <c r="D12" s="4"/>
      <c r="E12" s="4"/>
      <c r="F12" s="4"/>
      <c r="G12" s="4"/>
    </row>
    <row r="13" spans="3:7" x14ac:dyDescent="0.25">
      <c r="C13" s="4"/>
      <c r="D13" s="4"/>
      <c r="E13" s="4"/>
      <c r="F13" s="4"/>
      <c r="G13" s="4"/>
    </row>
    <row r="14" spans="3:7" x14ac:dyDescent="0.25">
      <c r="C14" s="4"/>
      <c r="D14" s="4"/>
      <c r="E14" s="4"/>
      <c r="F14" s="4"/>
      <c r="G14" s="4"/>
    </row>
  </sheetData>
  <mergeCells count="1">
    <mergeCell ref="C8:G1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6855-8B49-47A3-9275-9665AF4B4198}">
  <dimension ref="A1:J48"/>
  <sheetViews>
    <sheetView workbookViewId="0">
      <selection activeCell="A22" sqref="A22:M309"/>
    </sheetView>
  </sheetViews>
  <sheetFormatPr baseColWidth="10" defaultRowHeight="15" x14ac:dyDescent="0.25"/>
  <sheetData>
    <row r="1" spans="1:10" ht="16.5" thickBot="1" x14ac:dyDescent="0.3">
      <c r="A1" s="31" t="s">
        <v>267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193"/>
      <c r="B2" s="186" t="s">
        <v>189</v>
      </c>
      <c r="C2" s="188" t="s">
        <v>189</v>
      </c>
      <c r="D2" s="188" t="s">
        <v>192</v>
      </c>
      <c r="E2" s="188" t="s">
        <v>194</v>
      </c>
      <c r="F2" s="188" t="s">
        <v>195</v>
      </c>
      <c r="G2" s="188" t="s">
        <v>195</v>
      </c>
      <c r="H2" s="195" t="s">
        <v>198</v>
      </c>
      <c r="I2" s="188" t="s">
        <v>199</v>
      </c>
      <c r="J2" s="195" t="s">
        <v>201</v>
      </c>
    </row>
    <row r="3" spans="1:10" ht="15.75" thickBot="1" x14ac:dyDescent="0.3">
      <c r="A3" s="194"/>
      <c r="B3" s="187" t="s">
        <v>190</v>
      </c>
      <c r="C3" s="189" t="s">
        <v>191</v>
      </c>
      <c r="D3" s="189" t="s">
        <v>193</v>
      </c>
      <c r="E3" s="189" t="s">
        <v>191</v>
      </c>
      <c r="F3" s="189" t="s">
        <v>196</v>
      </c>
      <c r="G3" s="189" t="s">
        <v>197</v>
      </c>
      <c r="H3" s="196"/>
      <c r="I3" s="189" t="s">
        <v>200</v>
      </c>
      <c r="J3" s="196"/>
    </row>
    <row r="4" spans="1:10" ht="15.75" thickBot="1" x14ac:dyDescent="0.3">
      <c r="A4" s="197" t="s">
        <v>13</v>
      </c>
      <c r="B4" s="198"/>
      <c r="C4" s="198"/>
      <c r="D4" s="198"/>
      <c r="E4" s="198"/>
      <c r="F4" s="198"/>
      <c r="G4" s="198"/>
      <c r="H4" s="198"/>
      <c r="I4" s="198"/>
      <c r="J4" s="199"/>
    </row>
    <row r="5" spans="1:10" ht="17.25" thickBot="1" x14ac:dyDescent="0.3">
      <c r="A5" s="5" t="s">
        <v>14</v>
      </c>
      <c r="B5" s="6">
        <v>1.3</v>
      </c>
      <c r="C5" s="6">
        <v>78.2</v>
      </c>
      <c r="D5" s="6">
        <v>0.4</v>
      </c>
      <c r="E5" s="6">
        <v>15.2</v>
      </c>
      <c r="F5" s="6">
        <v>3.3</v>
      </c>
      <c r="G5" s="6">
        <v>0.8</v>
      </c>
      <c r="H5" s="6">
        <v>0.1</v>
      </c>
      <c r="I5" s="6">
        <v>0.8</v>
      </c>
      <c r="J5" s="6">
        <v>0</v>
      </c>
    </row>
    <row r="6" spans="1:10" ht="17.25" thickBot="1" x14ac:dyDescent="0.3">
      <c r="A6" s="5" t="s">
        <v>15</v>
      </c>
      <c r="B6" s="6">
        <v>4.2</v>
      </c>
      <c r="C6" s="6">
        <v>88.2</v>
      </c>
      <c r="D6" s="6">
        <v>0.6</v>
      </c>
      <c r="E6" s="6">
        <v>0.1</v>
      </c>
      <c r="F6" s="6">
        <v>4.7</v>
      </c>
      <c r="G6" s="6">
        <v>0</v>
      </c>
      <c r="H6" s="6">
        <v>0.2</v>
      </c>
      <c r="I6" s="6">
        <v>2</v>
      </c>
      <c r="J6" s="6">
        <v>0</v>
      </c>
    </row>
    <row r="7" spans="1:10" ht="17.25" thickBot="1" x14ac:dyDescent="0.3">
      <c r="A7" s="5" t="s">
        <v>16</v>
      </c>
      <c r="B7" s="6">
        <v>3.2</v>
      </c>
      <c r="C7" s="6">
        <v>70.7</v>
      </c>
      <c r="D7" s="6">
        <v>1</v>
      </c>
      <c r="E7" s="6">
        <v>10.1</v>
      </c>
      <c r="F7" s="6">
        <v>10.7</v>
      </c>
      <c r="G7" s="6">
        <v>0</v>
      </c>
      <c r="H7" s="6">
        <v>0.6</v>
      </c>
      <c r="I7" s="6">
        <v>3.7</v>
      </c>
      <c r="J7" s="6">
        <v>0</v>
      </c>
    </row>
    <row r="8" spans="1:10" ht="17.25" thickBot="1" x14ac:dyDescent="0.3">
      <c r="A8" s="5" t="s">
        <v>17</v>
      </c>
      <c r="B8" s="6">
        <v>9.1999999999999993</v>
      </c>
      <c r="C8" s="6">
        <v>79.2</v>
      </c>
      <c r="D8" s="6">
        <v>0</v>
      </c>
      <c r="E8" s="6">
        <v>8</v>
      </c>
      <c r="F8" s="6">
        <v>2.1</v>
      </c>
      <c r="G8" s="6">
        <v>0.1</v>
      </c>
      <c r="H8" s="6">
        <v>0.2</v>
      </c>
      <c r="I8" s="6">
        <v>1.2</v>
      </c>
      <c r="J8" s="6">
        <v>0</v>
      </c>
    </row>
    <row r="9" spans="1:10" ht="17.25" thickBot="1" x14ac:dyDescent="0.3">
      <c r="A9" s="5" t="s">
        <v>18</v>
      </c>
      <c r="B9" s="6">
        <v>27</v>
      </c>
      <c r="C9" s="6">
        <v>58.2</v>
      </c>
      <c r="D9" s="6">
        <v>2.9</v>
      </c>
      <c r="E9" s="6">
        <v>4.5999999999999996</v>
      </c>
      <c r="F9" s="6">
        <v>3.5</v>
      </c>
      <c r="G9" s="6">
        <v>0.8</v>
      </c>
      <c r="H9" s="6">
        <v>0.3</v>
      </c>
      <c r="I9" s="6">
        <v>2.7</v>
      </c>
      <c r="J9" s="6">
        <v>0</v>
      </c>
    </row>
    <row r="10" spans="1:10" ht="17.25" thickBot="1" x14ac:dyDescent="0.3">
      <c r="A10" s="5" t="s">
        <v>19</v>
      </c>
      <c r="B10" s="6">
        <v>11</v>
      </c>
      <c r="C10" s="6">
        <v>82.2</v>
      </c>
      <c r="D10" s="6">
        <v>3.3</v>
      </c>
      <c r="E10" s="6">
        <v>0.5</v>
      </c>
      <c r="F10" s="6">
        <v>0.6</v>
      </c>
      <c r="G10" s="6">
        <v>0</v>
      </c>
      <c r="H10" s="6">
        <v>0</v>
      </c>
      <c r="I10" s="6">
        <v>0.9</v>
      </c>
      <c r="J10" s="6">
        <v>1.5</v>
      </c>
    </row>
    <row r="11" spans="1:10" ht="17.25" thickBot="1" x14ac:dyDescent="0.3">
      <c r="A11" s="5" t="s">
        <v>20</v>
      </c>
      <c r="B11" s="6">
        <v>31</v>
      </c>
      <c r="C11" s="6">
        <v>42.6</v>
      </c>
      <c r="D11" s="6">
        <v>0.3</v>
      </c>
      <c r="E11" s="6">
        <v>5.9</v>
      </c>
      <c r="F11" s="6">
        <v>7.6</v>
      </c>
      <c r="G11" s="6">
        <v>0.4</v>
      </c>
      <c r="H11" s="6">
        <v>0</v>
      </c>
      <c r="I11" s="6">
        <v>10.1</v>
      </c>
      <c r="J11" s="6">
        <v>2.1</v>
      </c>
    </row>
    <row r="12" spans="1:10" ht="17.25" thickBot="1" x14ac:dyDescent="0.3">
      <c r="A12" s="5" t="s">
        <v>21</v>
      </c>
      <c r="B12" s="6">
        <v>16.600000000000001</v>
      </c>
      <c r="C12" s="6">
        <v>54.3</v>
      </c>
      <c r="D12" s="6">
        <v>0</v>
      </c>
      <c r="E12" s="6">
        <v>0.4</v>
      </c>
      <c r="F12" s="6">
        <v>9.8000000000000007</v>
      </c>
      <c r="G12" s="6">
        <v>0.3</v>
      </c>
      <c r="H12" s="6">
        <v>0.1</v>
      </c>
      <c r="I12" s="6">
        <v>13.5</v>
      </c>
      <c r="J12" s="6">
        <v>5</v>
      </c>
    </row>
    <row r="13" spans="1:10" ht="17.25" thickBot="1" x14ac:dyDescent="0.3">
      <c r="A13" s="5" t="s">
        <v>22</v>
      </c>
      <c r="B13" s="6">
        <v>23.2</v>
      </c>
      <c r="C13" s="6">
        <v>8</v>
      </c>
      <c r="D13" s="6">
        <v>8</v>
      </c>
      <c r="E13" s="6">
        <v>6.7</v>
      </c>
      <c r="F13" s="6">
        <v>41.4</v>
      </c>
      <c r="G13" s="6">
        <v>0.7</v>
      </c>
      <c r="H13" s="6">
        <v>7.1</v>
      </c>
      <c r="I13" s="6">
        <v>4.7</v>
      </c>
      <c r="J13" s="6">
        <v>0.2</v>
      </c>
    </row>
    <row r="14" spans="1:10" ht="15.75" thickBot="1" x14ac:dyDescent="0.3">
      <c r="A14" s="197" t="s">
        <v>23</v>
      </c>
      <c r="B14" s="198"/>
      <c r="C14" s="198"/>
      <c r="D14" s="198"/>
      <c r="E14" s="198"/>
      <c r="F14" s="198"/>
      <c r="G14" s="198"/>
      <c r="H14" s="198"/>
      <c r="I14" s="198"/>
      <c r="J14" s="199"/>
    </row>
    <row r="15" spans="1:10" ht="17.25" thickBot="1" x14ac:dyDescent="0.3">
      <c r="A15" s="5" t="s">
        <v>24</v>
      </c>
      <c r="B15" s="6">
        <v>21.4</v>
      </c>
      <c r="C15" s="6">
        <v>24.5</v>
      </c>
      <c r="D15" s="6">
        <v>5.3</v>
      </c>
      <c r="E15" s="6">
        <v>5.8</v>
      </c>
      <c r="F15" s="6">
        <v>33</v>
      </c>
      <c r="G15" s="6">
        <v>1.1000000000000001</v>
      </c>
      <c r="H15" s="6">
        <v>4.0999999999999996</v>
      </c>
      <c r="I15" s="6">
        <v>4.7</v>
      </c>
      <c r="J15" s="6">
        <v>0.3</v>
      </c>
    </row>
    <row r="16" spans="1:10" ht="17.25" thickBot="1" x14ac:dyDescent="0.3">
      <c r="A16" s="190" t="s">
        <v>123</v>
      </c>
      <c r="B16" s="191">
        <v>23.2</v>
      </c>
      <c r="C16" s="191">
        <v>8</v>
      </c>
      <c r="D16" s="191">
        <v>8</v>
      </c>
      <c r="E16" s="191">
        <v>6.7</v>
      </c>
      <c r="F16" s="191">
        <v>41.4</v>
      </c>
      <c r="G16" s="191">
        <v>0.7</v>
      </c>
      <c r="H16" s="191">
        <v>7.1</v>
      </c>
      <c r="I16" s="191">
        <v>4.7</v>
      </c>
      <c r="J16" s="191">
        <v>0.2</v>
      </c>
    </row>
    <row r="17" spans="1:10" ht="17.25" thickBot="1" x14ac:dyDescent="0.3">
      <c r="A17" s="190" t="s">
        <v>124</v>
      </c>
      <c r="B17" s="191">
        <v>19.2</v>
      </c>
      <c r="C17" s="191">
        <v>44.6</v>
      </c>
      <c r="D17" s="191">
        <v>2</v>
      </c>
      <c r="E17" s="191">
        <v>4.5999999999999996</v>
      </c>
      <c r="F17" s="191">
        <v>22.7</v>
      </c>
      <c r="G17" s="191">
        <v>1.6</v>
      </c>
      <c r="H17" s="191">
        <v>0.3</v>
      </c>
      <c r="I17" s="191">
        <v>4.5999999999999996</v>
      </c>
      <c r="J17" s="191">
        <v>0.5</v>
      </c>
    </row>
    <row r="18" spans="1:10" ht="17.25" thickBot="1" x14ac:dyDescent="0.3">
      <c r="A18" s="5" t="s">
        <v>25</v>
      </c>
      <c r="B18" s="191">
        <v>9.5</v>
      </c>
      <c r="C18" s="191">
        <v>78</v>
      </c>
      <c r="D18" s="191">
        <v>0.9</v>
      </c>
      <c r="E18" s="191">
        <v>6.8</v>
      </c>
      <c r="F18" s="191">
        <v>1.9</v>
      </c>
      <c r="G18" s="191">
        <v>0.1</v>
      </c>
      <c r="H18" s="191">
        <v>0.2</v>
      </c>
      <c r="I18" s="191">
        <v>2.4</v>
      </c>
      <c r="J18" s="191">
        <v>0.3</v>
      </c>
    </row>
    <row r="19" spans="1:10" ht="17.25" thickBot="1" x14ac:dyDescent="0.3">
      <c r="A19" s="7" t="s">
        <v>33</v>
      </c>
      <c r="B19" s="192">
        <v>12.6</v>
      </c>
      <c r="C19" s="192">
        <v>64</v>
      </c>
      <c r="D19" s="192">
        <v>2.1</v>
      </c>
      <c r="E19" s="192">
        <v>6.5</v>
      </c>
      <c r="F19" s="192">
        <v>10</v>
      </c>
      <c r="G19" s="192">
        <v>0.3</v>
      </c>
      <c r="H19" s="192">
        <v>1.2</v>
      </c>
      <c r="I19" s="192">
        <v>3</v>
      </c>
      <c r="J19" s="192">
        <v>0.3</v>
      </c>
    </row>
    <row r="20" spans="1:10" ht="15.75" x14ac:dyDescent="0.25">
      <c r="A20" s="37" t="s">
        <v>45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15.75" x14ac:dyDescent="0.25">
      <c r="A21" s="36"/>
    </row>
    <row r="48" ht="24.75" customHeight="1" x14ac:dyDescent="0.25"/>
  </sheetData>
  <mergeCells count="7">
    <mergeCell ref="A1:J1"/>
    <mergeCell ref="A20:J20"/>
    <mergeCell ref="A2:A3"/>
    <mergeCell ref="H2:H3"/>
    <mergeCell ref="J2:J3"/>
    <mergeCell ref="A4:J4"/>
    <mergeCell ref="A14:J1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EF5F-DCEF-4204-A70A-C4F3097F65F9}">
  <dimension ref="A1:G23"/>
  <sheetViews>
    <sheetView workbookViewId="0">
      <selection activeCell="A24" sqref="A24:XFD287"/>
    </sheetView>
  </sheetViews>
  <sheetFormatPr baseColWidth="10" defaultRowHeight="15" x14ac:dyDescent="0.25"/>
  <cols>
    <col min="1" max="1" width="21" customWidth="1"/>
    <col min="2" max="2" width="15.140625" customWidth="1"/>
    <col min="6" max="6" width="22" customWidth="1"/>
  </cols>
  <sheetData>
    <row r="1" spans="1:7" ht="15.75" x14ac:dyDescent="0.25">
      <c r="A1" s="200"/>
    </row>
    <row r="2" spans="1:7" ht="44.25" customHeight="1" thickBot="1" x14ac:dyDescent="0.3">
      <c r="A2" s="32" t="s">
        <v>268</v>
      </c>
      <c r="B2" s="32"/>
      <c r="C2" s="32"/>
      <c r="D2" s="32"/>
      <c r="E2" s="32"/>
      <c r="F2" s="32"/>
      <c r="G2" s="32"/>
    </row>
    <row r="3" spans="1:7" ht="111" thickBot="1" x14ac:dyDescent="0.3">
      <c r="A3" s="97"/>
      <c r="B3" s="35" t="s">
        <v>202</v>
      </c>
      <c r="C3" s="35" t="s">
        <v>203</v>
      </c>
      <c r="D3" s="35" t="s">
        <v>204</v>
      </c>
      <c r="E3" s="35" t="s">
        <v>205</v>
      </c>
      <c r="F3" s="35" t="s">
        <v>206</v>
      </c>
      <c r="G3" s="35" t="s">
        <v>82</v>
      </c>
    </row>
    <row r="4" spans="1:7" ht="16.5" thickBot="1" x14ac:dyDescent="0.3">
      <c r="A4" s="25" t="s">
        <v>13</v>
      </c>
      <c r="B4" s="26"/>
      <c r="C4" s="26"/>
      <c r="D4" s="26"/>
      <c r="E4" s="26"/>
      <c r="F4" s="26"/>
      <c r="G4" s="201"/>
    </row>
    <row r="5" spans="1:7" ht="16.5" thickBot="1" x14ac:dyDescent="0.3">
      <c r="A5" s="21" t="s">
        <v>14</v>
      </c>
      <c r="B5" s="22">
        <v>13.1</v>
      </c>
      <c r="C5" s="22">
        <v>0.8</v>
      </c>
      <c r="D5" s="22">
        <v>52.8</v>
      </c>
      <c r="E5" s="22">
        <v>10.7</v>
      </c>
      <c r="F5" s="22">
        <v>22.7</v>
      </c>
      <c r="G5" s="22">
        <v>0</v>
      </c>
    </row>
    <row r="6" spans="1:7" ht="16.5" thickBot="1" x14ac:dyDescent="0.3">
      <c r="A6" s="21" t="s">
        <v>15</v>
      </c>
      <c r="B6" s="22">
        <v>0.2</v>
      </c>
      <c r="C6" s="22">
        <v>0.8</v>
      </c>
      <c r="D6" s="22">
        <v>55.8</v>
      </c>
      <c r="E6" s="22">
        <v>20</v>
      </c>
      <c r="F6" s="22">
        <v>23.1</v>
      </c>
      <c r="G6" s="22">
        <v>0</v>
      </c>
    </row>
    <row r="7" spans="1:7" ht="16.5" thickBot="1" x14ac:dyDescent="0.3">
      <c r="A7" s="21" t="s">
        <v>16</v>
      </c>
      <c r="B7" s="22">
        <v>1.4</v>
      </c>
      <c r="C7" s="22">
        <v>0.5</v>
      </c>
      <c r="D7" s="22">
        <v>71.599999999999994</v>
      </c>
      <c r="E7" s="22">
        <v>23.7</v>
      </c>
      <c r="F7" s="22">
        <v>2.7</v>
      </c>
      <c r="G7" s="22">
        <v>0</v>
      </c>
    </row>
    <row r="8" spans="1:7" ht="16.5" thickBot="1" x14ac:dyDescent="0.3">
      <c r="A8" s="21" t="s">
        <v>17</v>
      </c>
      <c r="B8" s="22">
        <v>0.3</v>
      </c>
      <c r="C8" s="22">
        <v>0.2</v>
      </c>
      <c r="D8" s="22">
        <v>39</v>
      </c>
      <c r="E8" s="22">
        <v>50.2</v>
      </c>
      <c r="F8" s="22">
        <v>10.199999999999999</v>
      </c>
      <c r="G8" s="22">
        <v>0</v>
      </c>
    </row>
    <row r="9" spans="1:7" ht="16.5" thickBot="1" x14ac:dyDescent="0.3">
      <c r="A9" s="21" t="s">
        <v>18</v>
      </c>
      <c r="B9" s="22">
        <v>3.2</v>
      </c>
      <c r="C9" s="22">
        <v>0.3</v>
      </c>
      <c r="D9" s="22">
        <v>71.099999999999994</v>
      </c>
      <c r="E9" s="22">
        <v>5.2</v>
      </c>
      <c r="F9" s="22">
        <v>19.899999999999999</v>
      </c>
      <c r="G9" s="22">
        <v>0.3</v>
      </c>
    </row>
    <row r="10" spans="1:7" ht="16.5" thickBot="1" x14ac:dyDescent="0.3">
      <c r="A10" s="21" t="s">
        <v>19</v>
      </c>
      <c r="B10" s="22">
        <v>0</v>
      </c>
      <c r="C10" s="22">
        <v>0.3</v>
      </c>
      <c r="D10" s="22">
        <v>23.1</v>
      </c>
      <c r="E10" s="22">
        <v>12.4</v>
      </c>
      <c r="F10" s="22">
        <v>64.2</v>
      </c>
      <c r="G10" s="22">
        <v>0</v>
      </c>
    </row>
    <row r="11" spans="1:7" ht="16.5" thickBot="1" x14ac:dyDescent="0.3">
      <c r="A11" s="21" t="s">
        <v>20</v>
      </c>
      <c r="B11" s="22">
        <v>0.6</v>
      </c>
      <c r="C11" s="22">
        <v>7.5</v>
      </c>
      <c r="D11" s="22">
        <v>14.9</v>
      </c>
      <c r="E11" s="22">
        <v>1.4</v>
      </c>
      <c r="F11" s="22">
        <v>65.3</v>
      </c>
      <c r="G11" s="22">
        <v>10.4</v>
      </c>
    </row>
    <row r="12" spans="1:7" ht="16.5" thickBot="1" x14ac:dyDescent="0.3">
      <c r="A12" s="21" t="s">
        <v>21</v>
      </c>
      <c r="B12" s="22">
        <v>3.1</v>
      </c>
      <c r="C12" s="22">
        <v>21.9</v>
      </c>
      <c r="D12" s="22">
        <v>18.8</v>
      </c>
      <c r="E12" s="22">
        <v>1.4</v>
      </c>
      <c r="F12" s="22">
        <v>54.9</v>
      </c>
      <c r="G12" s="22">
        <v>0</v>
      </c>
    </row>
    <row r="13" spans="1:7" ht="16.5" thickBot="1" x14ac:dyDescent="0.3">
      <c r="A13" s="21" t="s">
        <v>22</v>
      </c>
      <c r="B13" s="22">
        <v>22.1</v>
      </c>
      <c r="C13" s="22">
        <v>11.3</v>
      </c>
      <c r="D13" s="22">
        <v>34</v>
      </c>
      <c r="E13" s="22">
        <v>24.7</v>
      </c>
      <c r="F13" s="22">
        <v>6.5</v>
      </c>
      <c r="G13" s="22">
        <v>1.4</v>
      </c>
    </row>
    <row r="14" spans="1:7" ht="16.5" thickBot="1" x14ac:dyDescent="0.3">
      <c r="A14" s="25" t="s">
        <v>23</v>
      </c>
      <c r="B14" s="26"/>
      <c r="C14" s="26"/>
      <c r="D14" s="26"/>
      <c r="E14" s="26"/>
      <c r="F14" s="26"/>
      <c r="G14" s="201"/>
    </row>
    <row r="15" spans="1:7" ht="16.5" thickBot="1" x14ac:dyDescent="0.3">
      <c r="A15" s="21" t="s">
        <v>24</v>
      </c>
      <c r="B15" s="22">
        <v>15</v>
      </c>
      <c r="C15" s="22">
        <v>7.3</v>
      </c>
      <c r="D15" s="22">
        <v>41.6</v>
      </c>
      <c r="E15" s="22">
        <v>21.4</v>
      </c>
      <c r="F15" s="22">
        <v>13.9</v>
      </c>
      <c r="G15" s="22">
        <v>0.9</v>
      </c>
    </row>
    <row r="16" spans="1:7" ht="16.5" thickBot="1" x14ac:dyDescent="0.3">
      <c r="A16" s="51" t="s">
        <v>123</v>
      </c>
      <c r="B16" s="22">
        <v>22.1</v>
      </c>
      <c r="C16" s="22">
        <v>11.3</v>
      </c>
      <c r="D16" s="22">
        <v>34</v>
      </c>
      <c r="E16" s="22">
        <v>24.7</v>
      </c>
      <c r="F16" s="22">
        <v>6.5</v>
      </c>
      <c r="G16" s="22">
        <v>1.4</v>
      </c>
    </row>
    <row r="17" spans="1:7" ht="16.5" thickBot="1" x14ac:dyDescent="0.3">
      <c r="A17" s="51" t="s">
        <v>124</v>
      </c>
      <c r="B17" s="22">
        <v>6.3</v>
      </c>
      <c r="C17" s="22">
        <v>2.4</v>
      </c>
      <c r="D17" s="22">
        <v>50.9</v>
      </c>
      <c r="E17" s="22">
        <v>17.3</v>
      </c>
      <c r="F17" s="22">
        <v>22.9</v>
      </c>
      <c r="G17" s="22">
        <v>0.2</v>
      </c>
    </row>
    <row r="18" spans="1:7" ht="16.5" thickBot="1" x14ac:dyDescent="0.3">
      <c r="A18" s="21" t="s">
        <v>25</v>
      </c>
      <c r="B18" s="22">
        <v>2</v>
      </c>
      <c r="C18" s="22">
        <v>1</v>
      </c>
      <c r="D18" s="22">
        <v>51.2</v>
      </c>
      <c r="E18" s="22">
        <v>21.5</v>
      </c>
      <c r="F18" s="22">
        <v>23.3</v>
      </c>
      <c r="G18" s="22">
        <v>0.9</v>
      </c>
    </row>
    <row r="19" spans="1:7" ht="16.5" thickBot="1" x14ac:dyDescent="0.3">
      <c r="A19" s="23" t="s">
        <v>33</v>
      </c>
      <c r="B19" s="22">
        <v>5.4</v>
      </c>
      <c r="C19" s="22">
        <v>2.7</v>
      </c>
      <c r="D19" s="22">
        <v>48.7</v>
      </c>
      <c r="E19" s="22">
        <v>21.5</v>
      </c>
      <c r="F19" s="22">
        <v>20.8</v>
      </c>
      <c r="G19" s="22">
        <v>0.9</v>
      </c>
    </row>
    <row r="20" spans="1:7" ht="15.75" x14ac:dyDescent="0.25">
      <c r="A20" s="37" t="s">
        <v>45</v>
      </c>
      <c r="B20" s="37"/>
      <c r="C20" s="37"/>
      <c r="D20" s="37"/>
      <c r="E20" s="37"/>
      <c r="F20" s="37"/>
      <c r="G20" s="37"/>
    </row>
    <row r="21" spans="1:7" ht="15.75" x14ac:dyDescent="0.25">
      <c r="A21" s="36"/>
    </row>
    <row r="22" spans="1:7" ht="15.75" x14ac:dyDescent="0.25">
      <c r="A22" s="202"/>
    </row>
    <row r="23" spans="1:7" ht="15.75" x14ac:dyDescent="0.25">
      <c r="A23" s="163"/>
    </row>
  </sheetData>
  <mergeCells count="4">
    <mergeCell ref="A4:G4"/>
    <mergeCell ref="A2:G2"/>
    <mergeCell ref="A20:G20"/>
    <mergeCell ref="A14:G1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83E1-926D-4AB5-99F1-A79C5B911AE0}">
  <dimension ref="A1:L21"/>
  <sheetViews>
    <sheetView workbookViewId="0">
      <selection activeCell="A22" sqref="A22:XFD24"/>
    </sheetView>
  </sheetViews>
  <sheetFormatPr baseColWidth="10" defaultRowHeight="15" x14ac:dyDescent="0.25"/>
  <sheetData>
    <row r="1" spans="1:12" ht="16.5" thickBot="1" x14ac:dyDescent="0.3">
      <c r="A1" s="31" t="s">
        <v>269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25">
      <c r="A2" s="208"/>
      <c r="B2" s="210" t="s">
        <v>207</v>
      </c>
      <c r="C2" s="212" t="s">
        <v>208</v>
      </c>
      <c r="D2" s="210" t="s">
        <v>209</v>
      </c>
      <c r="E2" s="210" t="s">
        <v>210</v>
      </c>
      <c r="F2" s="210" t="s">
        <v>211</v>
      </c>
      <c r="G2" s="210" t="s">
        <v>212</v>
      </c>
      <c r="H2" s="210" t="s">
        <v>213</v>
      </c>
      <c r="I2" s="210" t="s">
        <v>214</v>
      </c>
      <c r="J2" s="210" t="s">
        <v>215</v>
      </c>
      <c r="K2" s="210" t="s">
        <v>216</v>
      </c>
      <c r="L2" s="142"/>
    </row>
    <row r="3" spans="1:12" ht="15.75" thickBot="1" x14ac:dyDescent="0.3">
      <c r="A3" s="209"/>
      <c r="B3" s="211"/>
      <c r="C3" s="213"/>
      <c r="D3" s="211"/>
      <c r="E3" s="211"/>
      <c r="F3" s="211"/>
      <c r="G3" s="211"/>
      <c r="H3" s="211"/>
      <c r="I3" s="211"/>
      <c r="J3" s="211"/>
      <c r="K3" s="211"/>
      <c r="L3" s="142"/>
    </row>
    <row r="4" spans="1:12" ht="15.75" thickBot="1" x14ac:dyDescent="0.3">
      <c r="A4" s="203" t="s">
        <v>14</v>
      </c>
      <c r="B4" s="204">
        <v>7.7</v>
      </c>
      <c r="C4" s="204">
        <v>1.2</v>
      </c>
      <c r="D4" s="204">
        <v>0.2</v>
      </c>
      <c r="E4" s="204">
        <v>36.1</v>
      </c>
      <c r="F4" s="204">
        <v>0.2</v>
      </c>
      <c r="G4" s="204">
        <v>0.2</v>
      </c>
      <c r="H4" s="204">
        <v>0.1</v>
      </c>
      <c r="I4" s="204">
        <v>0</v>
      </c>
      <c r="J4" s="204">
        <v>54.1</v>
      </c>
      <c r="K4" s="204">
        <v>0.1</v>
      </c>
      <c r="L4" s="142"/>
    </row>
    <row r="5" spans="1:12" ht="15.75" thickBot="1" x14ac:dyDescent="0.3">
      <c r="A5" s="203" t="s">
        <v>15</v>
      </c>
      <c r="B5" s="204">
        <v>14.5</v>
      </c>
      <c r="C5" s="204">
        <v>0.6</v>
      </c>
      <c r="D5" s="204">
        <v>0</v>
      </c>
      <c r="E5" s="204">
        <v>75.7</v>
      </c>
      <c r="F5" s="204">
        <v>0.3</v>
      </c>
      <c r="G5" s="204">
        <v>0</v>
      </c>
      <c r="H5" s="204">
        <v>0</v>
      </c>
      <c r="I5" s="204">
        <v>0.1</v>
      </c>
      <c r="J5" s="204">
        <v>4.8</v>
      </c>
      <c r="K5" s="204">
        <v>3.9</v>
      </c>
      <c r="L5" s="142"/>
    </row>
    <row r="6" spans="1:12" ht="15.75" thickBot="1" x14ac:dyDescent="0.3">
      <c r="A6" s="203" t="s">
        <v>16</v>
      </c>
      <c r="B6" s="204">
        <v>14.1</v>
      </c>
      <c r="C6" s="204">
        <v>0.7</v>
      </c>
      <c r="D6" s="204">
        <v>0</v>
      </c>
      <c r="E6" s="204">
        <v>76.7</v>
      </c>
      <c r="F6" s="204">
        <v>0</v>
      </c>
      <c r="G6" s="204">
        <v>0.1</v>
      </c>
      <c r="H6" s="204">
        <v>0</v>
      </c>
      <c r="I6" s="204">
        <v>0</v>
      </c>
      <c r="J6" s="204">
        <v>6.2</v>
      </c>
      <c r="K6" s="204">
        <v>2.2000000000000002</v>
      </c>
      <c r="L6" s="142"/>
    </row>
    <row r="7" spans="1:12" ht="15.75" thickBot="1" x14ac:dyDescent="0.3">
      <c r="A7" s="203" t="s">
        <v>17</v>
      </c>
      <c r="B7" s="204">
        <v>7.9</v>
      </c>
      <c r="C7" s="204">
        <v>0.7</v>
      </c>
      <c r="D7" s="204">
        <v>0.2</v>
      </c>
      <c r="E7" s="204">
        <v>73.8</v>
      </c>
      <c r="F7" s="204">
        <v>0</v>
      </c>
      <c r="G7" s="204">
        <v>0.4</v>
      </c>
      <c r="H7" s="204">
        <v>0</v>
      </c>
      <c r="I7" s="204">
        <v>0</v>
      </c>
      <c r="J7" s="204">
        <v>11.6</v>
      </c>
      <c r="K7" s="204">
        <v>5.5</v>
      </c>
      <c r="L7" s="142"/>
    </row>
    <row r="8" spans="1:12" ht="15.75" thickBot="1" x14ac:dyDescent="0.3">
      <c r="A8" s="203" t="s">
        <v>18</v>
      </c>
      <c r="B8" s="204">
        <v>6.6</v>
      </c>
      <c r="C8" s="204">
        <v>0.6</v>
      </c>
      <c r="D8" s="204">
        <v>0.3</v>
      </c>
      <c r="E8" s="204">
        <v>34.700000000000003</v>
      </c>
      <c r="F8" s="204">
        <v>0</v>
      </c>
      <c r="G8" s="204">
        <v>0</v>
      </c>
      <c r="H8" s="204">
        <v>0.1</v>
      </c>
      <c r="I8" s="204">
        <v>0</v>
      </c>
      <c r="J8" s="204">
        <v>57.6</v>
      </c>
      <c r="K8" s="204">
        <v>0</v>
      </c>
      <c r="L8" s="142"/>
    </row>
    <row r="9" spans="1:12" ht="15.75" thickBot="1" x14ac:dyDescent="0.3">
      <c r="A9" s="203" t="s">
        <v>19</v>
      </c>
      <c r="B9" s="204">
        <v>10.3</v>
      </c>
      <c r="C9" s="204">
        <v>0.9</v>
      </c>
      <c r="D9" s="204">
        <v>0</v>
      </c>
      <c r="E9" s="204">
        <v>28.4</v>
      </c>
      <c r="F9" s="204">
        <v>0</v>
      </c>
      <c r="G9" s="204">
        <v>0.5</v>
      </c>
      <c r="H9" s="204">
        <v>0</v>
      </c>
      <c r="I9" s="204">
        <v>0</v>
      </c>
      <c r="J9" s="204">
        <v>59.8</v>
      </c>
      <c r="K9" s="204">
        <v>0</v>
      </c>
      <c r="L9" s="142"/>
    </row>
    <row r="10" spans="1:12" ht="15.75" thickBot="1" x14ac:dyDescent="0.3">
      <c r="A10" s="203" t="s">
        <v>20</v>
      </c>
      <c r="B10" s="204">
        <v>15.8</v>
      </c>
      <c r="C10" s="204">
        <v>0.3</v>
      </c>
      <c r="D10" s="204">
        <v>0</v>
      </c>
      <c r="E10" s="204">
        <v>10.9</v>
      </c>
      <c r="F10" s="204">
        <v>0</v>
      </c>
      <c r="G10" s="204">
        <v>0</v>
      </c>
      <c r="H10" s="204">
        <v>0</v>
      </c>
      <c r="I10" s="204">
        <v>0</v>
      </c>
      <c r="J10" s="204">
        <v>72.7</v>
      </c>
      <c r="K10" s="204">
        <v>0.4</v>
      </c>
      <c r="L10" s="142"/>
    </row>
    <row r="11" spans="1:12" ht="15.75" thickBot="1" x14ac:dyDescent="0.3">
      <c r="A11" s="203" t="s">
        <v>21</v>
      </c>
      <c r="B11" s="204">
        <v>47.5</v>
      </c>
      <c r="C11" s="204">
        <v>2.4</v>
      </c>
      <c r="D11" s="204">
        <v>4.5999999999999996</v>
      </c>
      <c r="E11" s="204">
        <v>8.6999999999999993</v>
      </c>
      <c r="F11" s="204">
        <v>0</v>
      </c>
      <c r="G11" s="204">
        <v>0.9</v>
      </c>
      <c r="H11" s="204">
        <v>0</v>
      </c>
      <c r="I11" s="204">
        <v>0</v>
      </c>
      <c r="J11" s="204">
        <v>36</v>
      </c>
      <c r="K11" s="204">
        <v>0</v>
      </c>
      <c r="L11" s="142"/>
    </row>
    <row r="12" spans="1:12" ht="15.75" thickBot="1" x14ac:dyDescent="0.3">
      <c r="A12" s="203" t="s">
        <v>22</v>
      </c>
      <c r="B12" s="204">
        <v>92.5</v>
      </c>
      <c r="C12" s="204">
        <v>0.1</v>
      </c>
      <c r="D12" s="204">
        <v>0</v>
      </c>
      <c r="E12" s="204">
        <v>3</v>
      </c>
      <c r="F12" s="204">
        <v>0</v>
      </c>
      <c r="G12" s="204">
        <v>0</v>
      </c>
      <c r="H12" s="204">
        <v>0</v>
      </c>
      <c r="I12" s="204">
        <v>0.2</v>
      </c>
      <c r="J12" s="204">
        <v>4</v>
      </c>
      <c r="K12" s="204">
        <v>0.1</v>
      </c>
      <c r="L12" s="142"/>
    </row>
    <row r="13" spans="1:12" ht="15.75" thickBot="1" x14ac:dyDescent="0.3">
      <c r="A13" s="203" t="s">
        <v>24</v>
      </c>
      <c r="B13" s="204">
        <v>75.400000000000006</v>
      </c>
      <c r="C13" s="204">
        <v>0.5</v>
      </c>
      <c r="D13" s="204">
        <v>0.1</v>
      </c>
      <c r="E13" s="204">
        <v>12.2</v>
      </c>
      <c r="F13" s="204">
        <v>0</v>
      </c>
      <c r="G13" s="204">
        <v>0.1</v>
      </c>
      <c r="H13" s="204">
        <v>0</v>
      </c>
      <c r="I13" s="204">
        <v>0.1</v>
      </c>
      <c r="J13" s="204">
        <v>10.6</v>
      </c>
      <c r="K13" s="204">
        <v>1</v>
      </c>
      <c r="L13" s="142"/>
    </row>
    <row r="14" spans="1:12" ht="15.75" thickBot="1" x14ac:dyDescent="0.3">
      <c r="A14" s="205" t="s">
        <v>123</v>
      </c>
      <c r="B14" s="204">
        <v>92.5</v>
      </c>
      <c r="C14" s="204">
        <v>0.1</v>
      </c>
      <c r="D14" s="204">
        <v>0</v>
      </c>
      <c r="E14" s="204">
        <v>3</v>
      </c>
      <c r="F14" s="204">
        <v>0</v>
      </c>
      <c r="G14" s="204">
        <v>0</v>
      </c>
      <c r="H14" s="204">
        <v>0</v>
      </c>
      <c r="I14" s="204">
        <v>0.2</v>
      </c>
      <c r="J14" s="204">
        <v>4</v>
      </c>
      <c r="K14" s="204">
        <v>0.1</v>
      </c>
      <c r="L14" s="142"/>
    </row>
    <row r="15" spans="1:12" ht="15.75" thickBot="1" x14ac:dyDescent="0.3">
      <c r="A15" s="205" t="s">
        <v>124</v>
      </c>
      <c r="B15" s="204">
        <v>54.4</v>
      </c>
      <c r="C15" s="204">
        <v>0.9</v>
      </c>
      <c r="D15" s="204">
        <v>0.2</v>
      </c>
      <c r="E15" s="204">
        <v>23.4</v>
      </c>
      <c r="F15" s="204">
        <v>0.1</v>
      </c>
      <c r="G15" s="204">
        <v>0.2</v>
      </c>
      <c r="H15" s="204">
        <v>0</v>
      </c>
      <c r="I15" s="204">
        <v>0</v>
      </c>
      <c r="J15" s="204">
        <v>18.7</v>
      </c>
      <c r="K15" s="204">
        <v>2.1</v>
      </c>
      <c r="L15" s="142"/>
    </row>
    <row r="16" spans="1:12" ht="15.75" thickBot="1" x14ac:dyDescent="0.3">
      <c r="A16" s="203" t="s">
        <v>25</v>
      </c>
      <c r="B16" s="204">
        <v>4.2</v>
      </c>
      <c r="C16" s="204">
        <v>0.7</v>
      </c>
      <c r="D16" s="204">
        <v>0.2</v>
      </c>
      <c r="E16" s="204">
        <v>59.6</v>
      </c>
      <c r="F16" s="204">
        <v>0.1</v>
      </c>
      <c r="G16" s="204">
        <v>0.2</v>
      </c>
      <c r="H16" s="204">
        <v>0</v>
      </c>
      <c r="I16" s="204">
        <v>0</v>
      </c>
      <c r="J16" s="204">
        <v>32.799999999999997</v>
      </c>
      <c r="K16" s="204">
        <v>2.2000000000000002</v>
      </c>
      <c r="L16" s="142"/>
    </row>
    <row r="17" spans="1:12" ht="15.75" thickBot="1" x14ac:dyDescent="0.3">
      <c r="A17" s="206" t="s">
        <v>33</v>
      </c>
      <c r="B17" s="207">
        <v>22.8</v>
      </c>
      <c r="C17" s="207">
        <v>0.6</v>
      </c>
      <c r="D17" s="207">
        <v>0.1</v>
      </c>
      <c r="E17" s="207">
        <v>47.2</v>
      </c>
      <c r="F17" s="207">
        <v>0.1</v>
      </c>
      <c r="G17" s="207">
        <v>0.2</v>
      </c>
      <c r="H17" s="207">
        <v>0</v>
      </c>
      <c r="I17" s="207">
        <v>0</v>
      </c>
      <c r="J17" s="207">
        <v>27</v>
      </c>
      <c r="K17" s="207">
        <v>1.9</v>
      </c>
      <c r="L17" s="142"/>
    </row>
    <row r="18" spans="1:12" ht="15.75" x14ac:dyDescent="0.25">
      <c r="A18" s="37" t="s">
        <v>45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2" ht="15.75" x14ac:dyDescent="0.25">
      <c r="A19" s="214"/>
    </row>
    <row r="21" spans="1:12" x14ac:dyDescent="0.25">
      <c r="A21" s="237" t="s">
        <v>263</v>
      </c>
    </row>
  </sheetData>
  <mergeCells count="13">
    <mergeCell ref="A1:K1"/>
    <mergeCell ref="A18:K18"/>
    <mergeCell ref="G2:G3"/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F2:F3"/>
  </mergeCells>
  <hyperlinks>
    <hyperlink ref="C2" location="_ftn1" display="_ftn1" xr:uid="{161959B9-607B-40AC-8DAE-986F37811FAC}"/>
    <hyperlink ref="A21" location="_ftnref1" display="_ftnref1" xr:uid="{739179A0-26C4-413E-B1D8-0676D1DCE52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1332-4671-4C12-BA99-BA0F16C8CFAA}">
  <dimension ref="A1:B38"/>
  <sheetViews>
    <sheetView workbookViewId="0">
      <selection activeCell="C23" sqref="A22:C23"/>
    </sheetView>
  </sheetViews>
  <sheetFormatPr baseColWidth="10" defaultRowHeight="15" x14ac:dyDescent="0.25"/>
  <cols>
    <col min="1" max="1" width="29.42578125" customWidth="1"/>
    <col min="2" max="2" width="27.140625" customWidth="1"/>
  </cols>
  <sheetData>
    <row r="1" spans="1:2" ht="41.25" customHeight="1" thickBot="1" x14ac:dyDescent="0.3">
      <c r="A1" s="32" t="s">
        <v>270</v>
      </c>
      <c r="B1" s="32"/>
    </row>
    <row r="2" spans="1:2" ht="16.5" thickBot="1" x14ac:dyDescent="0.3">
      <c r="A2" s="97"/>
      <c r="B2" s="215" t="s">
        <v>217</v>
      </c>
    </row>
    <row r="3" spans="1:2" ht="16.5" thickBot="1" x14ac:dyDescent="0.3">
      <c r="A3" s="216" t="s">
        <v>13</v>
      </c>
      <c r="B3" s="217"/>
    </row>
    <row r="4" spans="1:2" ht="16.5" thickBot="1" x14ac:dyDescent="0.3">
      <c r="A4" s="21" t="s">
        <v>14</v>
      </c>
      <c r="B4" s="22">
        <v>45.3</v>
      </c>
    </row>
    <row r="5" spans="1:2" ht="16.5" thickBot="1" x14ac:dyDescent="0.3">
      <c r="A5" s="21" t="s">
        <v>15</v>
      </c>
      <c r="B5" s="22">
        <v>90.9</v>
      </c>
    </row>
    <row r="6" spans="1:2" ht="16.5" thickBot="1" x14ac:dyDescent="0.3">
      <c r="A6" s="21" t="s">
        <v>16</v>
      </c>
      <c r="B6" s="22">
        <v>91.5</v>
      </c>
    </row>
    <row r="7" spans="1:2" ht="16.5" thickBot="1" x14ac:dyDescent="0.3">
      <c r="A7" s="21" t="s">
        <v>17</v>
      </c>
      <c r="B7" s="22">
        <v>82.5</v>
      </c>
    </row>
    <row r="8" spans="1:2" ht="16.5" thickBot="1" x14ac:dyDescent="0.3">
      <c r="A8" s="21" t="s">
        <v>18</v>
      </c>
      <c r="B8" s="22">
        <v>42.2</v>
      </c>
    </row>
    <row r="9" spans="1:2" ht="16.5" thickBot="1" x14ac:dyDescent="0.3">
      <c r="A9" s="21" t="s">
        <v>19</v>
      </c>
      <c r="B9" s="22">
        <v>39.700000000000003</v>
      </c>
    </row>
    <row r="10" spans="1:2" ht="16.5" thickBot="1" x14ac:dyDescent="0.3">
      <c r="A10" s="21" t="s">
        <v>20</v>
      </c>
      <c r="B10" s="22">
        <v>27</v>
      </c>
    </row>
    <row r="11" spans="1:2" ht="16.5" thickBot="1" x14ac:dyDescent="0.3">
      <c r="A11" s="21" t="s">
        <v>21</v>
      </c>
      <c r="B11" s="22">
        <v>63.1</v>
      </c>
    </row>
    <row r="12" spans="1:2" ht="16.5" thickBot="1" x14ac:dyDescent="0.3">
      <c r="A12" s="21" t="s">
        <v>22</v>
      </c>
      <c r="B12" s="22">
        <v>95.6</v>
      </c>
    </row>
    <row r="13" spans="1:2" ht="16.5" thickBot="1" x14ac:dyDescent="0.3">
      <c r="A13" s="25" t="s">
        <v>23</v>
      </c>
      <c r="B13" s="29"/>
    </row>
    <row r="14" spans="1:2" ht="16.5" thickBot="1" x14ac:dyDescent="0.3">
      <c r="A14" s="21" t="s">
        <v>24</v>
      </c>
      <c r="B14" s="22">
        <v>88.1</v>
      </c>
    </row>
    <row r="15" spans="1:2" ht="16.5" thickBot="1" x14ac:dyDescent="0.3">
      <c r="A15" s="51" t="s">
        <v>123</v>
      </c>
      <c r="B15" s="22">
        <v>95.6</v>
      </c>
    </row>
    <row r="16" spans="1:2" ht="16.5" thickBot="1" x14ac:dyDescent="0.3">
      <c r="A16" s="51" t="s">
        <v>124</v>
      </c>
      <c r="B16" s="22">
        <v>78.8</v>
      </c>
    </row>
    <row r="17" spans="1:2" ht="16.5" thickBot="1" x14ac:dyDescent="0.3">
      <c r="A17" s="21" t="s">
        <v>25</v>
      </c>
      <c r="B17" s="22">
        <v>64.7</v>
      </c>
    </row>
    <row r="18" spans="1:2" ht="16.5" thickBot="1" x14ac:dyDescent="0.3">
      <c r="A18" s="23" t="s">
        <v>33</v>
      </c>
      <c r="B18" s="24">
        <v>70.8</v>
      </c>
    </row>
    <row r="19" spans="1:2" ht="15.75" x14ac:dyDescent="0.25">
      <c r="A19" s="37" t="s">
        <v>45</v>
      </c>
      <c r="B19" s="37"/>
    </row>
    <row r="20" spans="1:2" ht="15.75" x14ac:dyDescent="0.25">
      <c r="A20" s="36"/>
    </row>
    <row r="21" spans="1:2" x14ac:dyDescent="0.25">
      <c r="A21" s="237" t="s">
        <v>264</v>
      </c>
    </row>
    <row r="22" spans="1:2" x14ac:dyDescent="0.25">
      <c r="A22" s="237" t="s">
        <v>265</v>
      </c>
    </row>
    <row r="23" spans="1:2" x14ac:dyDescent="0.25">
      <c r="A23" s="238" t="s">
        <v>266</v>
      </c>
    </row>
    <row r="24" spans="1:2" ht="15.75" x14ac:dyDescent="0.25">
      <c r="A24" s="214"/>
    </row>
    <row r="25" spans="1:2" ht="15.75" x14ac:dyDescent="0.25">
      <c r="A25" s="214"/>
    </row>
    <row r="26" spans="1:2" ht="15.75" x14ac:dyDescent="0.25">
      <c r="A26" s="214"/>
    </row>
    <row r="27" spans="1:2" ht="15.75" x14ac:dyDescent="0.25">
      <c r="A27" s="214"/>
    </row>
    <row r="28" spans="1:2" ht="15.75" x14ac:dyDescent="0.25">
      <c r="A28" s="214"/>
    </row>
    <row r="29" spans="1:2" ht="15.75" x14ac:dyDescent="0.25">
      <c r="A29" s="214"/>
    </row>
    <row r="30" spans="1:2" ht="15.75" x14ac:dyDescent="0.25">
      <c r="A30" s="214"/>
    </row>
    <row r="31" spans="1:2" ht="15.75" x14ac:dyDescent="0.25">
      <c r="A31" s="214"/>
    </row>
    <row r="32" spans="1:2" ht="15.75" x14ac:dyDescent="0.25">
      <c r="A32" s="214"/>
    </row>
    <row r="33" spans="1:1" ht="15.75" x14ac:dyDescent="0.25">
      <c r="A33" s="214"/>
    </row>
    <row r="34" spans="1:1" ht="15.75" x14ac:dyDescent="0.25">
      <c r="A34" s="214"/>
    </row>
    <row r="35" spans="1:1" ht="15.75" x14ac:dyDescent="0.25">
      <c r="A35" s="214"/>
    </row>
    <row r="36" spans="1:1" ht="15.75" x14ac:dyDescent="0.25">
      <c r="A36" s="214"/>
    </row>
    <row r="37" spans="1:1" ht="15.75" x14ac:dyDescent="0.25">
      <c r="A37" s="214"/>
    </row>
    <row r="38" spans="1:1" ht="15.75" x14ac:dyDescent="0.25">
      <c r="A38" s="214"/>
    </row>
  </sheetData>
  <mergeCells count="3">
    <mergeCell ref="A13:B13"/>
    <mergeCell ref="A1:B1"/>
    <mergeCell ref="A19:B19"/>
  </mergeCells>
  <hyperlinks>
    <hyperlink ref="B2" location="_ftn2" display="_ftn2" xr:uid="{22B3B213-C230-4FFC-A054-2B1B2DC25A35}"/>
    <hyperlink ref="A21" location="_ftnref2" display="_ftnref2" xr:uid="{389E70DF-6DD5-4F20-82AE-17EA14A02BB1}"/>
    <hyperlink ref="A22" location="_ftnref3" display="_ftnref3" xr:uid="{4E23E336-DCBE-4FBB-B7FF-81F30791FE85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279DB-40F0-4C39-A4BD-5B8B66C6EB84}">
  <dimension ref="A1:K25"/>
  <sheetViews>
    <sheetView workbookViewId="0">
      <selection activeCell="A26" sqref="A26:XFD532"/>
    </sheetView>
  </sheetViews>
  <sheetFormatPr baseColWidth="10" defaultRowHeight="15" x14ac:dyDescent="0.25"/>
  <cols>
    <col min="1" max="1" width="22" customWidth="1"/>
  </cols>
  <sheetData>
    <row r="1" spans="1:11" ht="16.5" thickBot="1" x14ac:dyDescent="0.3">
      <c r="A1" s="31" t="s">
        <v>271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2.25" thickBot="1" x14ac:dyDescent="0.3">
      <c r="A2" s="218"/>
      <c r="B2" s="219" t="s">
        <v>218</v>
      </c>
      <c r="C2" s="219" t="s">
        <v>219</v>
      </c>
      <c r="D2" s="219" t="s">
        <v>220</v>
      </c>
      <c r="E2" s="219" t="s">
        <v>221</v>
      </c>
      <c r="F2" s="219" t="s">
        <v>222</v>
      </c>
      <c r="G2" s="219" t="s">
        <v>223</v>
      </c>
      <c r="H2" s="219" t="s">
        <v>224</v>
      </c>
      <c r="I2" s="219" t="s">
        <v>225</v>
      </c>
      <c r="J2" s="219" t="s">
        <v>226</v>
      </c>
      <c r="K2" s="220" t="s">
        <v>82</v>
      </c>
    </row>
    <row r="3" spans="1:11" ht="15.75" x14ac:dyDescent="0.25">
      <c r="A3" s="221" t="s">
        <v>13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</row>
    <row r="4" spans="1:11" ht="16.5" thickBot="1" x14ac:dyDescent="0.3">
      <c r="A4" s="21" t="s">
        <v>14</v>
      </c>
      <c r="B4" s="22">
        <v>0</v>
      </c>
      <c r="C4" s="22">
        <v>10.9</v>
      </c>
      <c r="D4" s="22">
        <v>8.8000000000000007</v>
      </c>
      <c r="E4" s="22">
        <v>31.1</v>
      </c>
      <c r="F4" s="22">
        <v>14.3</v>
      </c>
      <c r="G4" s="22">
        <v>19.3</v>
      </c>
      <c r="H4" s="22">
        <v>13.5</v>
      </c>
      <c r="I4" s="22">
        <v>0.2</v>
      </c>
      <c r="J4" s="22">
        <v>0.4</v>
      </c>
      <c r="K4" s="22">
        <v>1.6</v>
      </c>
    </row>
    <row r="5" spans="1:11" ht="16.5" thickBot="1" x14ac:dyDescent="0.3">
      <c r="A5" s="21" t="s">
        <v>15</v>
      </c>
      <c r="B5" s="22">
        <v>0.1</v>
      </c>
      <c r="C5" s="22">
        <v>7.9</v>
      </c>
      <c r="D5" s="22">
        <v>7.6</v>
      </c>
      <c r="E5" s="22">
        <v>45.2</v>
      </c>
      <c r="F5" s="22">
        <v>16.7</v>
      </c>
      <c r="G5" s="22">
        <v>16.399999999999999</v>
      </c>
      <c r="H5" s="22">
        <v>4.5999999999999996</v>
      </c>
      <c r="I5" s="22">
        <v>0</v>
      </c>
      <c r="J5" s="22">
        <v>0</v>
      </c>
      <c r="K5" s="22">
        <v>1.5</v>
      </c>
    </row>
    <row r="6" spans="1:11" ht="16.5" thickBot="1" x14ac:dyDescent="0.3">
      <c r="A6" s="21" t="s">
        <v>16</v>
      </c>
      <c r="B6" s="22">
        <v>0.1</v>
      </c>
      <c r="C6" s="22">
        <v>7.7</v>
      </c>
      <c r="D6" s="22">
        <v>7.8</v>
      </c>
      <c r="E6" s="22">
        <v>28</v>
      </c>
      <c r="F6" s="22">
        <v>20.8</v>
      </c>
      <c r="G6" s="22">
        <v>19.899999999999999</v>
      </c>
      <c r="H6" s="22">
        <v>14.6</v>
      </c>
      <c r="I6" s="22">
        <v>0</v>
      </c>
      <c r="J6" s="22">
        <v>1</v>
      </c>
      <c r="K6" s="22">
        <v>0</v>
      </c>
    </row>
    <row r="7" spans="1:11" ht="16.5" thickBot="1" x14ac:dyDescent="0.3">
      <c r="A7" s="21" t="s">
        <v>17</v>
      </c>
      <c r="B7" s="22">
        <v>0</v>
      </c>
      <c r="C7" s="22">
        <v>1.2</v>
      </c>
      <c r="D7" s="22">
        <v>2.8</v>
      </c>
      <c r="E7" s="22">
        <v>39.200000000000003</v>
      </c>
      <c r="F7" s="22">
        <v>22.5</v>
      </c>
      <c r="G7" s="22">
        <v>20.3</v>
      </c>
      <c r="H7" s="22">
        <v>13.1</v>
      </c>
      <c r="I7" s="22">
        <v>0</v>
      </c>
      <c r="J7" s="22">
        <v>0.1</v>
      </c>
      <c r="K7" s="22">
        <v>0.7</v>
      </c>
    </row>
    <row r="8" spans="1:11" ht="16.5" thickBot="1" x14ac:dyDescent="0.3">
      <c r="A8" s="21" t="s">
        <v>18</v>
      </c>
      <c r="B8" s="22">
        <v>0</v>
      </c>
      <c r="C8" s="22">
        <v>4.5999999999999996</v>
      </c>
      <c r="D8" s="22">
        <v>4.5</v>
      </c>
      <c r="E8" s="22">
        <v>20.399999999999999</v>
      </c>
      <c r="F8" s="22">
        <v>28.5</v>
      </c>
      <c r="G8" s="22">
        <v>8</v>
      </c>
      <c r="H8" s="22">
        <v>33.9</v>
      </c>
      <c r="I8" s="22">
        <v>0.3</v>
      </c>
      <c r="J8" s="22">
        <v>0</v>
      </c>
      <c r="K8" s="22">
        <v>0</v>
      </c>
    </row>
    <row r="9" spans="1:11" ht="16.5" thickBot="1" x14ac:dyDescent="0.3">
      <c r="A9" s="21" t="s">
        <v>19</v>
      </c>
      <c r="B9" s="22">
        <v>0.1</v>
      </c>
      <c r="C9" s="22">
        <v>9.6</v>
      </c>
      <c r="D9" s="22">
        <v>1</v>
      </c>
      <c r="E9" s="22">
        <v>23.6</v>
      </c>
      <c r="F9" s="22">
        <v>53.2</v>
      </c>
      <c r="G9" s="22">
        <v>0.8</v>
      </c>
      <c r="H9" s="22">
        <v>9.1</v>
      </c>
      <c r="I9" s="22">
        <v>2</v>
      </c>
      <c r="J9" s="22">
        <v>0.5</v>
      </c>
      <c r="K9" s="22">
        <v>0.2</v>
      </c>
    </row>
    <row r="10" spans="1:11" ht="16.5" thickBot="1" x14ac:dyDescent="0.3">
      <c r="A10" s="21" t="s">
        <v>20</v>
      </c>
      <c r="B10" s="22">
        <v>0</v>
      </c>
      <c r="C10" s="22">
        <v>13.6</v>
      </c>
      <c r="D10" s="22">
        <v>2.8</v>
      </c>
      <c r="E10" s="22">
        <v>54</v>
      </c>
      <c r="F10" s="22">
        <v>21.4</v>
      </c>
      <c r="G10" s="22">
        <v>2.2000000000000002</v>
      </c>
      <c r="H10" s="22">
        <v>2.7</v>
      </c>
      <c r="I10" s="22">
        <v>2.9</v>
      </c>
      <c r="J10" s="22">
        <v>0.4</v>
      </c>
      <c r="K10" s="22">
        <v>0</v>
      </c>
    </row>
    <row r="11" spans="1:11" ht="16.5" thickBot="1" x14ac:dyDescent="0.3">
      <c r="A11" s="21" t="s">
        <v>21</v>
      </c>
      <c r="B11" s="22">
        <v>0.3</v>
      </c>
      <c r="C11" s="22">
        <v>10.4</v>
      </c>
      <c r="D11" s="22">
        <v>0.7</v>
      </c>
      <c r="E11" s="22">
        <v>11.2</v>
      </c>
      <c r="F11" s="22">
        <v>9.3000000000000007</v>
      </c>
      <c r="G11" s="22">
        <v>19.8</v>
      </c>
      <c r="H11" s="22">
        <v>0</v>
      </c>
      <c r="I11" s="22">
        <v>0</v>
      </c>
      <c r="J11" s="22">
        <v>48.3</v>
      </c>
      <c r="K11" s="22">
        <v>0</v>
      </c>
    </row>
    <row r="12" spans="1:11" ht="16.5" thickBot="1" x14ac:dyDescent="0.3">
      <c r="A12" s="21" t="s">
        <v>22</v>
      </c>
      <c r="B12" s="22">
        <v>0.3</v>
      </c>
      <c r="C12" s="22">
        <v>47.2</v>
      </c>
      <c r="D12" s="22">
        <v>16.5</v>
      </c>
      <c r="E12" s="22">
        <v>7.2</v>
      </c>
      <c r="F12" s="22">
        <v>0.6</v>
      </c>
      <c r="G12" s="22">
        <v>0.6</v>
      </c>
      <c r="H12" s="22">
        <v>23.4</v>
      </c>
      <c r="I12" s="22">
        <v>0</v>
      </c>
      <c r="J12" s="22">
        <v>4.0999999999999996</v>
      </c>
      <c r="K12" s="22">
        <v>0.2</v>
      </c>
    </row>
    <row r="13" spans="1:11" ht="16.5" thickBot="1" x14ac:dyDescent="0.3">
      <c r="A13" s="224" t="s">
        <v>23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6"/>
    </row>
    <row r="14" spans="1:11" ht="16.5" thickBot="1" x14ac:dyDescent="0.3">
      <c r="A14" s="38" t="s">
        <v>24</v>
      </c>
      <c r="B14" s="22">
        <v>0.3</v>
      </c>
      <c r="C14" s="22">
        <v>41</v>
      </c>
      <c r="D14" s="22">
        <v>16.5</v>
      </c>
      <c r="E14" s="22">
        <v>9.4</v>
      </c>
      <c r="F14" s="22">
        <v>5.5</v>
      </c>
      <c r="G14" s="22">
        <v>3.2</v>
      </c>
      <c r="H14" s="22">
        <v>20.2</v>
      </c>
      <c r="I14" s="22">
        <v>0.3</v>
      </c>
      <c r="J14" s="22">
        <v>3.5</v>
      </c>
      <c r="K14" s="22">
        <v>0.2</v>
      </c>
    </row>
    <row r="15" spans="1:11" ht="16.5" thickBot="1" x14ac:dyDescent="0.3">
      <c r="A15" s="51" t="s">
        <v>123</v>
      </c>
      <c r="B15" s="22">
        <v>0.3</v>
      </c>
      <c r="C15" s="22">
        <v>47.2</v>
      </c>
      <c r="D15" s="22">
        <v>16.5</v>
      </c>
      <c r="E15" s="22">
        <v>7.2</v>
      </c>
      <c r="F15" s="22">
        <v>0.6</v>
      </c>
      <c r="G15" s="22">
        <v>0.6</v>
      </c>
      <c r="H15" s="22">
        <v>23.4</v>
      </c>
      <c r="I15" s="22">
        <v>0</v>
      </c>
      <c r="J15" s="22">
        <v>4.0999999999999996</v>
      </c>
      <c r="K15" s="22">
        <v>0.2</v>
      </c>
    </row>
    <row r="16" spans="1:11" ht="16.5" thickBot="1" x14ac:dyDescent="0.3">
      <c r="A16" s="51" t="s">
        <v>124</v>
      </c>
      <c r="B16" s="22">
        <v>0.3</v>
      </c>
      <c r="C16" s="22">
        <v>33.5</v>
      </c>
      <c r="D16" s="22">
        <v>16.5</v>
      </c>
      <c r="E16" s="22">
        <v>12</v>
      </c>
      <c r="F16" s="22">
        <v>11.4</v>
      </c>
      <c r="G16" s="22">
        <v>6.3</v>
      </c>
      <c r="H16" s="22">
        <v>16.100000000000001</v>
      </c>
      <c r="I16" s="22">
        <v>0.7</v>
      </c>
      <c r="J16" s="22">
        <v>2.8</v>
      </c>
      <c r="K16" s="22">
        <v>0.3</v>
      </c>
    </row>
    <row r="17" spans="1:11" ht="16.5" thickBot="1" x14ac:dyDescent="0.3">
      <c r="A17" s="21" t="s">
        <v>25</v>
      </c>
      <c r="B17" s="22">
        <v>0</v>
      </c>
      <c r="C17" s="22">
        <v>2.7</v>
      </c>
      <c r="D17" s="22">
        <v>3.6</v>
      </c>
      <c r="E17" s="22">
        <v>37.299999999999997</v>
      </c>
      <c r="F17" s="22">
        <v>25.3</v>
      </c>
      <c r="G17" s="22">
        <v>15.8</v>
      </c>
      <c r="H17" s="22">
        <v>13.6</v>
      </c>
      <c r="I17" s="22">
        <v>0.4</v>
      </c>
      <c r="J17" s="22">
        <v>0.5</v>
      </c>
      <c r="K17" s="22">
        <v>0.7</v>
      </c>
    </row>
    <row r="18" spans="1:11" ht="16.5" thickBot="1" x14ac:dyDescent="0.3">
      <c r="A18" s="23" t="s">
        <v>33</v>
      </c>
      <c r="B18" s="24">
        <v>0.1</v>
      </c>
      <c r="C18" s="24">
        <v>12.7</v>
      </c>
      <c r="D18" s="24">
        <v>7</v>
      </c>
      <c r="E18" s="24">
        <v>30</v>
      </c>
      <c r="F18" s="24">
        <v>20.100000000000001</v>
      </c>
      <c r="G18" s="24">
        <v>12.5</v>
      </c>
      <c r="H18" s="24">
        <v>15.3</v>
      </c>
      <c r="I18" s="24">
        <v>0.4</v>
      </c>
      <c r="J18" s="24">
        <v>1.3</v>
      </c>
      <c r="K18" s="24">
        <v>0.6</v>
      </c>
    </row>
    <row r="19" spans="1:11" ht="15.75" x14ac:dyDescent="0.25">
      <c r="A19" s="214" t="s">
        <v>45</v>
      </c>
    </row>
    <row r="20" spans="1:11" ht="15.75" x14ac:dyDescent="0.25">
      <c r="A20" s="170"/>
    </row>
    <row r="21" spans="1:11" ht="15.75" x14ac:dyDescent="0.25">
      <c r="A21" s="170"/>
    </row>
    <row r="22" spans="1:11" ht="15.75" x14ac:dyDescent="0.25">
      <c r="A22" s="170"/>
    </row>
    <row r="23" spans="1:11" ht="15.75" x14ac:dyDescent="0.25">
      <c r="A23" s="170"/>
    </row>
    <row r="24" spans="1:11" ht="15.75" x14ac:dyDescent="0.25">
      <c r="A24" s="170"/>
    </row>
    <row r="25" spans="1:11" ht="15.75" x14ac:dyDescent="0.25">
      <c r="A25" s="170"/>
    </row>
  </sheetData>
  <mergeCells count="3">
    <mergeCell ref="A1:K1"/>
    <mergeCell ref="A3:K3"/>
    <mergeCell ref="A13:K1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5AA1C-07C7-4216-8ACD-AECFCA115653}">
  <dimension ref="A1:L24"/>
  <sheetViews>
    <sheetView workbookViewId="0">
      <selection activeCell="L20" sqref="L20"/>
    </sheetView>
  </sheetViews>
  <sheetFormatPr baseColWidth="10" defaultRowHeight="15" x14ac:dyDescent="0.25"/>
  <sheetData>
    <row r="1" spans="1:12" ht="16.5" thickBot="1" x14ac:dyDescent="0.3">
      <c r="A1" s="31" t="s">
        <v>272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32.25" thickBot="1" x14ac:dyDescent="0.3">
      <c r="A2" s="218"/>
      <c r="B2" s="219" t="s">
        <v>218</v>
      </c>
      <c r="C2" s="219" t="s">
        <v>219</v>
      </c>
      <c r="D2" s="219" t="s">
        <v>220</v>
      </c>
      <c r="E2" s="219" t="s">
        <v>221</v>
      </c>
      <c r="F2" s="219" t="s">
        <v>222</v>
      </c>
      <c r="G2" s="219" t="s">
        <v>223</v>
      </c>
      <c r="H2" s="219" t="s">
        <v>224</v>
      </c>
      <c r="I2" s="219" t="s">
        <v>225</v>
      </c>
      <c r="J2" s="219" t="s">
        <v>226</v>
      </c>
      <c r="K2" s="220" t="s">
        <v>82</v>
      </c>
      <c r="L2" s="124"/>
    </row>
    <row r="3" spans="1:12" ht="15.75" x14ac:dyDescent="0.25">
      <c r="A3" s="221" t="s">
        <v>13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3"/>
    </row>
    <row r="4" spans="1:12" ht="16.5" thickBot="1" x14ac:dyDescent="0.3">
      <c r="A4" s="21" t="s">
        <v>14</v>
      </c>
      <c r="B4" s="22">
        <v>0.3</v>
      </c>
      <c r="C4" s="22">
        <v>10.9</v>
      </c>
      <c r="D4" s="22">
        <v>8.6</v>
      </c>
      <c r="E4" s="22">
        <v>31.6</v>
      </c>
      <c r="F4" s="22">
        <v>14.4</v>
      </c>
      <c r="G4" s="22">
        <v>18.8</v>
      </c>
      <c r="H4" s="22">
        <v>13.7</v>
      </c>
      <c r="I4" s="22">
        <v>0.2</v>
      </c>
      <c r="J4" s="22">
        <v>0</v>
      </c>
      <c r="K4" s="22">
        <v>1.6</v>
      </c>
      <c r="L4" s="124"/>
    </row>
    <row r="5" spans="1:12" ht="16.5" thickBot="1" x14ac:dyDescent="0.3">
      <c r="A5" s="21" t="s">
        <v>15</v>
      </c>
      <c r="B5" s="22">
        <v>0</v>
      </c>
      <c r="C5" s="22">
        <v>8.1</v>
      </c>
      <c r="D5" s="22">
        <v>6.9</v>
      </c>
      <c r="E5" s="22">
        <v>41.1</v>
      </c>
      <c r="F5" s="22">
        <v>16</v>
      </c>
      <c r="G5" s="22">
        <v>21.3</v>
      </c>
      <c r="H5" s="22">
        <v>4.9000000000000004</v>
      </c>
      <c r="I5" s="22">
        <v>0</v>
      </c>
      <c r="J5" s="22">
        <v>0</v>
      </c>
      <c r="K5" s="22">
        <v>1.6</v>
      </c>
      <c r="L5" s="124"/>
    </row>
    <row r="6" spans="1:12" ht="16.5" thickBot="1" x14ac:dyDescent="0.3">
      <c r="A6" s="21" t="s">
        <v>16</v>
      </c>
      <c r="B6" s="22">
        <v>0</v>
      </c>
      <c r="C6" s="22">
        <v>7.5</v>
      </c>
      <c r="D6" s="22">
        <v>8.3000000000000007</v>
      </c>
      <c r="E6" s="22">
        <v>31.2</v>
      </c>
      <c r="F6" s="22">
        <v>16.8</v>
      </c>
      <c r="G6" s="22">
        <v>18.899999999999999</v>
      </c>
      <c r="H6" s="22">
        <v>16.100000000000001</v>
      </c>
      <c r="I6" s="22">
        <v>0</v>
      </c>
      <c r="J6" s="22">
        <v>1</v>
      </c>
      <c r="K6" s="22">
        <v>0</v>
      </c>
      <c r="L6" s="124"/>
    </row>
    <row r="7" spans="1:12" ht="16.5" thickBot="1" x14ac:dyDescent="0.3">
      <c r="A7" s="21" t="s">
        <v>17</v>
      </c>
      <c r="B7" s="22">
        <v>0</v>
      </c>
      <c r="C7" s="22">
        <v>1.4</v>
      </c>
      <c r="D7" s="22">
        <v>2.9</v>
      </c>
      <c r="E7" s="22">
        <v>39.1</v>
      </c>
      <c r="F7" s="22">
        <v>22.5</v>
      </c>
      <c r="G7" s="22">
        <v>20.5</v>
      </c>
      <c r="H7" s="22">
        <v>12.7</v>
      </c>
      <c r="I7" s="22">
        <v>0</v>
      </c>
      <c r="J7" s="22">
        <v>0.1</v>
      </c>
      <c r="K7" s="22">
        <v>0.7</v>
      </c>
      <c r="L7" s="124"/>
    </row>
    <row r="8" spans="1:12" ht="16.5" thickBot="1" x14ac:dyDescent="0.3">
      <c r="A8" s="21" t="s">
        <v>18</v>
      </c>
      <c r="B8" s="22">
        <v>0</v>
      </c>
      <c r="C8" s="22">
        <v>3.6</v>
      </c>
      <c r="D8" s="22">
        <v>3.4</v>
      </c>
      <c r="E8" s="22">
        <v>21.5</v>
      </c>
      <c r="F8" s="22">
        <v>29.9</v>
      </c>
      <c r="G8" s="22">
        <v>11</v>
      </c>
      <c r="H8" s="22">
        <v>29.9</v>
      </c>
      <c r="I8" s="22">
        <v>0.7</v>
      </c>
      <c r="J8" s="22">
        <v>0</v>
      </c>
      <c r="K8" s="22">
        <v>0</v>
      </c>
      <c r="L8" s="124"/>
    </row>
    <row r="9" spans="1:12" ht="16.5" thickBot="1" x14ac:dyDescent="0.3">
      <c r="A9" s="21" t="s">
        <v>19</v>
      </c>
      <c r="B9" s="22">
        <v>0.2</v>
      </c>
      <c r="C9" s="22">
        <v>6.3</v>
      </c>
      <c r="D9" s="22">
        <v>0.5</v>
      </c>
      <c r="E9" s="22">
        <v>21.3</v>
      </c>
      <c r="F9" s="22">
        <v>37.4</v>
      </c>
      <c r="G9" s="22">
        <v>4</v>
      </c>
      <c r="H9" s="22">
        <v>4.9000000000000004</v>
      </c>
      <c r="I9" s="22">
        <v>21.9</v>
      </c>
      <c r="J9" s="22">
        <v>3.3</v>
      </c>
      <c r="K9" s="22">
        <v>0.2</v>
      </c>
      <c r="L9" s="124"/>
    </row>
    <row r="10" spans="1:12" ht="16.5" thickBot="1" x14ac:dyDescent="0.3">
      <c r="A10" s="21" t="s">
        <v>20</v>
      </c>
      <c r="B10" s="22">
        <v>0</v>
      </c>
      <c r="C10" s="22">
        <v>12.3</v>
      </c>
      <c r="D10" s="22">
        <v>2.8</v>
      </c>
      <c r="E10" s="22">
        <v>54.3</v>
      </c>
      <c r="F10" s="22">
        <v>22.4</v>
      </c>
      <c r="G10" s="22">
        <v>2.2999999999999998</v>
      </c>
      <c r="H10" s="22">
        <v>2.6</v>
      </c>
      <c r="I10" s="22">
        <v>2.9</v>
      </c>
      <c r="J10" s="22">
        <v>0.4</v>
      </c>
      <c r="K10" s="22">
        <v>0</v>
      </c>
      <c r="L10" s="124"/>
    </row>
    <row r="11" spans="1:12" ht="16.5" thickBot="1" x14ac:dyDescent="0.3">
      <c r="A11" s="21" t="s">
        <v>21</v>
      </c>
      <c r="B11" s="22">
        <v>0</v>
      </c>
      <c r="C11" s="22">
        <v>3.4</v>
      </c>
      <c r="D11" s="22">
        <v>1.4</v>
      </c>
      <c r="E11" s="22">
        <v>11.3</v>
      </c>
      <c r="F11" s="22">
        <v>8.1999999999999993</v>
      </c>
      <c r="G11" s="22">
        <v>20.7</v>
      </c>
      <c r="H11" s="22">
        <v>0</v>
      </c>
      <c r="I11" s="22">
        <v>0</v>
      </c>
      <c r="J11" s="22">
        <v>55.1</v>
      </c>
      <c r="K11" s="22">
        <v>0</v>
      </c>
      <c r="L11" s="124"/>
    </row>
    <row r="12" spans="1:12" ht="16.5" thickBot="1" x14ac:dyDescent="0.3">
      <c r="A12" s="21" t="s">
        <v>22</v>
      </c>
      <c r="B12" s="22">
        <v>0.5</v>
      </c>
      <c r="C12" s="22">
        <v>47</v>
      </c>
      <c r="D12" s="22">
        <v>16.600000000000001</v>
      </c>
      <c r="E12" s="22">
        <v>7.2</v>
      </c>
      <c r="F12" s="22">
        <v>0.3</v>
      </c>
      <c r="G12" s="22">
        <v>0.6</v>
      </c>
      <c r="H12" s="22">
        <v>23.6</v>
      </c>
      <c r="I12" s="22">
        <v>0</v>
      </c>
      <c r="J12" s="22">
        <v>3.9</v>
      </c>
      <c r="K12" s="22">
        <v>0.2</v>
      </c>
      <c r="L12" s="227"/>
    </row>
    <row r="13" spans="1:12" ht="16.5" thickBot="1" x14ac:dyDescent="0.3">
      <c r="A13" s="224" t="s">
        <v>23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6"/>
    </row>
    <row r="14" spans="1:12" ht="16.5" thickBot="1" x14ac:dyDescent="0.3">
      <c r="A14" s="38" t="s">
        <v>24</v>
      </c>
      <c r="B14" s="22">
        <v>0.4</v>
      </c>
      <c r="C14" s="22">
        <v>39.5</v>
      </c>
      <c r="D14" s="22">
        <v>16.3</v>
      </c>
      <c r="E14" s="22">
        <v>10.199999999999999</v>
      </c>
      <c r="F14" s="22">
        <v>5.3</v>
      </c>
      <c r="G14" s="22">
        <v>3.1</v>
      </c>
      <c r="H14" s="22">
        <v>20.399999999999999</v>
      </c>
      <c r="I14" s="22">
        <v>0.6</v>
      </c>
      <c r="J14" s="22">
        <v>4</v>
      </c>
      <c r="K14" s="22">
        <v>0.2</v>
      </c>
      <c r="L14" s="124"/>
    </row>
    <row r="15" spans="1:12" ht="16.5" thickBot="1" x14ac:dyDescent="0.3">
      <c r="A15" s="51" t="s">
        <v>123</v>
      </c>
      <c r="B15" s="22">
        <v>0.5</v>
      </c>
      <c r="C15" s="22">
        <v>47</v>
      </c>
      <c r="D15" s="22">
        <v>16.600000000000001</v>
      </c>
      <c r="E15" s="22">
        <v>7.2</v>
      </c>
      <c r="F15" s="22">
        <v>0.3</v>
      </c>
      <c r="G15" s="22">
        <v>0.6</v>
      </c>
      <c r="H15" s="22">
        <v>23.6</v>
      </c>
      <c r="I15" s="22">
        <v>0</v>
      </c>
      <c r="J15" s="22">
        <v>3.9</v>
      </c>
      <c r="K15" s="22">
        <v>0.2</v>
      </c>
      <c r="L15" s="124"/>
    </row>
    <row r="16" spans="1:12" ht="16.5" thickBot="1" x14ac:dyDescent="0.3">
      <c r="A16" s="51" t="s">
        <v>124</v>
      </c>
      <c r="B16" s="22">
        <v>0.3</v>
      </c>
      <c r="C16" s="22">
        <v>30.3</v>
      </c>
      <c r="D16" s="22">
        <v>16</v>
      </c>
      <c r="E16" s="22">
        <v>13.8</v>
      </c>
      <c r="F16" s="22">
        <v>11.3</v>
      </c>
      <c r="G16" s="22">
        <v>6.2</v>
      </c>
      <c r="H16" s="22">
        <v>16.5</v>
      </c>
      <c r="I16" s="22">
        <v>1.3</v>
      </c>
      <c r="J16" s="22">
        <v>4</v>
      </c>
      <c r="K16" s="22">
        <v>0.2</v>
      </c>
      <c r="L16" s="124"/>
    </row>
    <row r="17" spans="1:12" ht="16.5" thickBot="1" x14ac:dyDescent="0.3">
      <c r="A17" s="21" t="s">
        <v>25</v>
      </c>
      <c r="B17" s="22">
        <v>0</v>
      </c>
      <c r="C17" s="22">
        <v>2.6</v>
      </c>
      <c r="D17" s="22">
        <v>3.4</v>
      </c>
      <c r="E17" s="22">
        <v>36.799999999999997</v>
      </c>
      <c r="F17" s="22">
        <v>23.2</v>
      </c>
      <c r="G17" s="22">
        <v>17.600000000000001</v>
      </c>
      <c r="H17" s="22">
        <v>12.7</v>
      </c>
      <c r="I17" s="22">
        <v>2.2999999999999998</v>
      </c>
      <c r="J17" s="22">
        <v>0.6</v>
      </c>
      <c r="K17" s="22">
        <v>0.8</v>
      </c>
      <c r="L17" s="124"/>
    </row>
    <row r="18" spans="1:12" ht="16.5" thickBot="1" x14ac:dyDescent="0.3">
      <c r="A18" s="23" t="s">
        <v>33</v>
      </c>
      <c r="B18" s="22">
        <v>0.1</v>
      </c>
      <c r="C18" s="22">
        <v>12.2</v>
      </c>
      <c r="D18" s="22">
        <v>6.8</v>
      </c>
      <c r="E18" s="22">
        <v>29.9</v>
      </c>
      <c r="F18" s="22">
        <v>18.5</v>
      </c>
      <c r="G18" s="22">
        <v>13.8</v>
      </c>
      <c r="H18" s="22">
        <v>14.7</v>
      </c>
      <c r="I18" s="22">
        <v>1.8</v>
      </c>
      <c r="J18" s="22">
        <v>1.5</v>
      </c>
      <c r="K18" s="22">
        <v>0.6</v>
      </c>
      <c r="L18" s="124"/>
    </row>
    <row r="19" spans="1:12" ht="15.75" x14ac:dyDescent="0.25">
      <c r="A19" s="214" t="s">
        <v>45</v>
      </c>
    </row>
    <row r="20" spans="1:12" ht="15.75" x14ac:dyDescent="0.25">
      <c r="A20" s="214"/>
    </row>
    <row r="21" spans="1:12" ht="15.75" x14ac:dyDescent="0.25">
      <c r="A21" s="214"/>
    </row>
    <row r="22" spans="1:12" ht="15.75" x14ac:dyDescent="0.25">
      <c r="A22" s="214"/>
    </row>
    <row r="23" spans="1:12" ht="15.75" x14ac:dyDescent="0.25">
      <c r="A23" s="214"/>
    </row>
    <row r="24" spans="1:12" ht="15.75" x14ac:dyDescent="0.25">
      <c r="A24" s="214"/>
    </row>
  </sheetData>
  <mergeCells count="3">
    <mergeCell ref="A3:L3"/>
    <mergeCell ref="A13:L13"/>
    <mergeCell ref="A1:K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5E92-BB04-4062-9586-EFBF5AF2B46F}">
  <dimension ref="A1:C20"/>
  <sheetViews>
    <sheetView workbookViewId="0">
      <selection activeCell="A21" sqref="A21:XFD146"/>
    </sheetView>
  </sheetViews>
  <sheetFormatPr baseColWidth="10" defaultRowHeight="15" x14ac:dyDescent="0.25"/>
  <cols>
    <col min="1" max="1" width="37.7109375" customWidth="1"/>
    <col min="2" max="2" width="25" customWidth="1"/>
    <col min="3" max="3" width="27.28515625" customWidth="1"/>
  </cols>
  <sheetData>
    <row r="1" spans="1:3" ht="16.5" thickBot="1" x14ac:dyDescent="0.3">
      <c r="A1" s="40" t="s">
        <v>273</v>
      </c>
    </row>
    <row r="2" spans="1:3" ht="63.75" thickBot="1" x14ac:dyDescent="0.3">
      <c r="A2" s="49"/>
      <c r="B2" s="35" t="s">
        <v>227</v>
      </c>
      <c r="C2" s="35" t="s">
        <v>228</v>
      </c>
    </row>
    <row r="3" spans="1:3" ht="16.5" thickBot="1" x14ac:dyDescent="0.3">
      <c r="A3" s="121" t="s">
        <v>13</v>
      </c>
      <c r="B3" s="122"/>
      <c r="C3" s="228"/>
    </row>
    <row r="4" spans="1:3" ht="16.5" thickBot="1" x14ac:dyDescent="0.3">
      <c r="A4" s="21" t="s">
        <v>14</v>
      </c>
      <c r="B4" s="22">
        <v>65</v>
      </c>
      <c r="C4" s="22">
        <v>65.7</v>
      </c>
    </row>
    <row r="5" spans="1:3" ht="16.5" thickBot="1" x14ac:dyDescent="0.3">
      <c r="A5" s="21" t="s">
        <v>15</v>
      </c>
      <c r="B5" s="22">
        <v>77.5</v>
      </c>
      <c r="C5" s="22">
        <v>72.2</v>
      </c>
    </row>
    <row r="6" spans="1:3" ht="16.5" thickBot="1" x14ac:dyDescent="0.3">
      <c r="A6" s="21" t="s">
        <v>16</v>
      </c>
      <c r="B6" s="22">
        <v>64.400000000000006</v>
      </c>
      <c r="C6" s="22">
        <v>63.9</v>
      </c>
    </row>
    <row r="7" spans="1:3" ht="16.5" thickBot="1" x14ac:dyDescent="0.3">
      <c r="A7" s="21" t="s">
        <v>17</v>
      </c>
      <c r="B7" s="22">
        <v>65.7</v>
      </c>
      <c r="C7" s="22">
        <v>66</v>
      </c>
    </row>
    <row r="8" spans="1:3" ht="16.5" thickBot="1" x14ac:dyDescent="0.3">
      <c r="A8" s="21" t="s">
        <v>18</v>
      </c>
      <c r="B8" s="22">
        <v>57.9</v>
      </c>
      <c r="C8" s="22">
        <v>58.4</v>
      </c>
    </row>
    <row r="9" spans="1:3" ht="16.5" thickBot="1" x14ac:dyDescent="0.3">
      <c r="A9" s="21" t="s">
        <v>19</v>
      </c>
      <c r="B9" s="22">
        <v>87.4</v>
      </c>
      <c r="C9" s="22">
        <v>65.7</v>
      </c>
    </row>
    <row r="10" spans="1:3" ht="16.5" thickBot="1" x14ac:dyDescent="0.3">
      <c r="A10" s="21" t="s">
        <v>20</v>
      </c>
      <c r="B10" s="22">
        <v>91.8</v>
      </c>
      <c r="C10" s="22">
        <v>91.8</v>
      </c>
    </row>
    <row r="11" spans="1:3" ht="16.5" thickBot="1" x14ac:dyDescent="0.3">
      <c r="A11" s="21" t="s">
        <v>21</v>
      </c>
      <c r="B11" s="22">
        <v>31.9</v>
      </c>
      <c r="C11" s="22">
        <v>24.2</v>
      </c>
    </row>
    <row r="12" spans="1:3" ht="16.5" thickBot="1" x14ac:dyDescent="0.3">
      <c r="A12" s="21" t="s">
        <v>22</v>
      </c>
      <c r="B12" s="22">
        <v>71.7</v>
      </c>
      <c r="C12" s="22">
        <v>71.599999999999994</v>
      </c>
    </row>
    <row r="13" spans="1:3" ht="16.5" thickBot="1" x14ac:dyDescent="0.3">
      <c r="A13" s="224" t="s">
        <v>23</v>
      </c>
      <c r="B13" s="225"/>
      <c r="C13" s="225"/>
    </row>
    <row r="14" spans="1:3" ht="16.5" thickBot="1" x14ac:dyDescent="0.3">
      <c r="A14" s="38" t="s">
        <v>24</v>
      </c>
      <c r="B14" s="22">
        <v>72.599999999999994</v>
      </c>
      <c r="C14" s="22">
        <v>71.7</v>
      </c>
    </row>
    <row r="15" spans="1:3" ht="16.5" thickBot="1" x14ac:dyDescent="0.3">
      <c r="A15" s="51" t="s">
        <v>123</v>
      </c>
      <c r="B15" s="22">
        <v>71.7</v>
      </c>
      <c r="C15" s="22">
        <v>71.599999999999994</v>
      </c>
    </row>
    <row r="16" spans="1:3" ht="16.5" thickBot="1" x14ac:dyDescent="0.3">
      <c r="A16" s="51" t="s">
        <v>124</v>
      </c>
      <c r="B16" s="22">
        <v>73.8</v>
      </c>
      <c r="C16" s="22">
        <v>71.8</v>
      </c>
    </row>
    <row r="17" spans="1:3" ht="16.5" thickBot="1" x14ac:dyDescent="0.3">
      <c r="A17" s="21" t="s">
        <v>25</v>
      </c>
      <c r="B17" s="22">
        <v>68.900000000000006</v>
      </c>
      <c r="C17" s="22">
        <v>66.099999999999994</v>
      </c>
    </row>
    <row r="18" spans="1:3" ht="16.5" thickBot="1" x14ac:dyDescent="0.3">
      <c r="A18" s="23" t="s">
        <v>33</v>
      </c>
      <c r="B18" s="24">
        <v>69.900000000000006</v>
      </c>
      <c r="C18" s="24">
        <v>67.5</v>
      </c>
    </row>
    <row r="19" spans="1:3" ht="15.75" x14ac:dyDescent="0.25">
      <c r="A19" s="36" t="s">
        <v>45</v>
      </c>
    </row>
    <row r="20" spans="1:3" x14ac:dyDescent="0.25">
      <c r="A20" s="229"/>
    </row>
  </sheetData>
  <mergeCells count="2">
    <mergeCell ref="A3:C3"/>
    <mergeCell ref="A13:C1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B006-5174-4525-B582-EA18BFC77FF4}">
  <dimension ref="A1:H20"/>
  <sheetViews>
    <sheetView workbookViewId="0">
      <selection activeCell="A21" sqref="A21:XFD120"/>
    </sheetView>
  </sheetViews>
  <sheetFormatPr baseColWidth="10" defaultRowHeight="15" x14ac:dyDescent="0.25"/>
  <sheetData>
    <row r="1" spans="1:8" x14ac:dyDescent="0.25">
      <c r="A1" s="230"/>
    </row>
    <row r="2" spans="1:8" ht="16.5" thickBot="1" x14ac:dyDescent="0.3">
      <c r="A2" s="31" t="s">
        <v>274</v>
      </c>
      <c r="B2" s="31"/>
      <c r="C2" s="31"/>
      <c r="D2" s="31"/>
      <c r="E2" s="31"/>
      <c r="F2" s="31"/>
      <c r="G2" s="31"/>
      <c r="H2" s="31"/>
    </row>
    <row r="3" spans="1:8" ht="99.75" thickBot="1" x14ac:dyDescent="0.3">
      <c r="A3" s="231"/>
      <c r="B3" s="117" t="s">
        <v>229</v>
      </c>
      <c r="C3" s="117" t="s">
        <v>230</v>
      </c>
      <c r="D3" s="117" t="s">
        <v>231</v>
      </c>
      <c r="E3" s="117" t="s">
        <v>232</v>
      </c>
      <c r="F3" s="117" t="s">
        <v>233</v>
      </c>
      <c r="G3" s="117" t="s">
        <v>234</v>
      </c>
      <c r="H3" s="117" t="s">
        <v>82</v>
      </c>
    </row>
    <row r="4" spans="1:8" ht="16.5" thickBot="1" x14ac:dyDescent="0.3">
      <c r="A4" s="121" t="s">
        <v>13</v>
      </c>
      <c r="B4" s="122"/>
      <c r="C4" s="122"/>
      <c r="D4" s="122"/>
      <c r="E4" s="122"/>
      <c r="F4" s="122"/>
      <c r="G4" s="122"/>
      <c r="H4" s="123"/>
    </row>
    <row r="5" spans="1:8" ht="16.5" thickBot="1" x14ac:dyDescent="0.3">
      <c r="A5" s="21" t="s">
        <v>14</v>
      </c>
      <c r="B5" s="22">
        <v>0.4</v>
      </c>
      <c r="C5" s="22">
        <v>0.3</v>
      </c>
      <c r="D5" s="22">
        <v>12</v>
      </c>
      <c r="E5" s="22">
        <v>18.3</v>
      </c>
      <c r="F5" s="22">
        <v>50.1</v>
      </c>
      <c r="G5" s="22">
        <v>18.8</v>
      </c>
      <c r="H5" s="22">
        <v>0</v>
      </c>
    </row>
    <row r="6" spans="1:8" ht="16.5" thickBot="1" x14ac:dyDescent="0.3">
      <c r="A6" s="21" t="s">
        <v>15</v>
      </c>
      <c r="B6" s="22">
        <v>0.5</v>
      </c>
      <c r="C6" s="22">
        <v>0.3</v>
      </c>
      <c r="D6" s="22">
        <v>1.5</v>
      </c>
      <c r="E6" s="22">
        <v>27.1</v>
      </c>
      <c r="F6" s="22">
        <v>70.400000000000006</v>
      </c>
      <c r="G6" s="22">
        <v>0.2</v>
      </c>
      <c r="H6" s="22">
        <v>0</v>
      </c>
    </row>
    <row r="7" spans="1:8" ht="16.5" thickBot="1" x14ac:dyDescent="0.3">
      <c r="A7" s="21" t="s">
        <v>16</v>
      </c>
      <c r="B7" s="22">
        <v>0.5</v>
      </c>
      <c r="C7" s="22">
        <v>0.1</v>
      </c>
      <c r="D7" s="22">
        <v>0.9</v>
      </c>
      <c r="E7" s="22">
        <v>46.4</v>
      </c>
      <c r="F7" s="22">
        <v>46.9</v>
      </c>
      <c r="G7" s="22">
        <v>5.0999999999999996</v>
      </c>
      <c r="H7" s="22">
        <v>0.2</v>
      </c>
    </row>
    <row r="8" spans="1:8" ht="16.5" thickBot="1" x14ac:dyDescent="0.3">
      <c r="A8" s="21" t="s">
        <v>17</v>
      </c>
      <c r="B8" s="22">
        <v>0.3</v>
      </c>
      <c r="C8" s="22">
        <v>0</v>
      </c>
      <c r="D8" s="22">
        <v>0.3</v>
      </c>
      <c r="E8" s="22">
        <v>32.299999999999997</v>
      </c>
      <c r="F8" s="22">
        <v>65.099999999999994</v>
      </c>
      <c r="G8" s="22">
        <v>1.4</v>
      </c>
      <c r="H8" s="22">
        <v>0.5</v>
      </c>
    </row>
    <row r="9" spans="1:8" ht="16.5" thickBot="1" x14ac:dyDescent="0.3">
      <c r="A9" s="21" t="s">
        <v>18</v>
      </c>
      <c r="B9" s="22">
        <v>0.3</v>
      </c>
      <c r="C9" s="22">
        <v>0.4</v>
      </c>
      <c r="D9" s="22">
        <v>0.2</v>
      </c>
      <c r="E9" s="22">
        <v>35.9</v>
      </c>
      <c r="F9" s="22">
        <v>51</v>
      </c>
      <c r="G9" s="22">
        <v>11.9</v>
      </c>
      <c r="H9" s="22">
        <v>0.3</v>
      </c>
    </row>
    <row r="10" spans="1:8" ht="16.5" thickBot="1" x14ac:dyDescent="0.3">
      <c r="A10" s="21" t="s">
        <v>19</v>
      </c>
      <c r="B10" s="22">
        <v>0.2</v>
      </c>
      <c r="C10" s="22">
        <v>0.1</v>
      </c>
      <c r="D10" s="22">
        <v>10.5</v>
      </c>
      <c r="E10" s="22">
        <v>39</v>
      </c>
      <c r="F10" s="22">
        <v>30.6</v>
      </c>
      <c r="G10" s="22">
        <v>19.7</v>
      </c>
      <c r="H10" s="22">
        <v>0</v>
      </c>
    </row>
    <row r="11" spans="1:8" ht="16.5" thickBot="1" x14ac:dyDescent="0.3">
      <c r="A11" s="21" t="s">
        <v>20</v>
      </c>
      <c r="B11" s="22">
        <v>0.6</v>
      </c>
      <c r="C11" s="22">
        <v>0.1</v>
      </c>
      <c r="D11" s="22">
        <v>0</v>
      </c>
      <c r="E11" s="22">
        <v>25.7</v>
      </c>
      <c r="F11" s="22">
        <v>56.1</v>
      </c>
      <c r="G11" s="22">
        <v>17.5</v>
      </c>
      <c r="H11" s="22">
        <v>0.1</v>
      </c>
    </row>
    <row r="12" spans="1:8" ht="16.5" thickBot="1" x14ac:dyDescent="0.3">
      <c r="A12" s="21" t="s">
        <v>21</v>
      </c>
      <c r="B12" s="22">
        <v>18.899999999999999</v>
      </c>
      <c r="C12" s="22">
        <v>2.5</v>
      </c>
      <c r="D12" s="22">
        <v>0.2</v>
      </c>
      <c r="E12" s="22">
        <v>53.8</v>
      </c>
      <c r="F12" s="22">
        <v>3.7</v>
      </c>
      <c r="G12" s="22">
        <v>20.9</v>
      </c>
      <c r="H12" s="22">
        <v>0</v>
      </c>
    </row>
    <row r="13" spans="1:8" ht="16.5" thickBot="1" x14ac:dyDescent="0.3">
      <c r="A13" s="21" t="s">
        <v>22</v>
      </c>
      <c r="B13" s="22">
        <v>16</v>
      </c>
      <c r="C13" s="22">
        <v>2.7</v>
      </c>
      <c r="D13" s="22">
        <v>3.3</v>
      </c>
      <c r="E13" s="22">
        <v>16.2</v>
      </c>
      <c r="F13" s="22">
        <v>61.7</v>
      </c>
      <c r="G13" s="22">
        <v>0</v>
      </c>
      <c r="H13" s="22">
        <v>0</v>
      </c>
    </row>
    <row r="14" spans="1:8" ht="16.5" thickBot="1" x14ac:dyDescent="0.3">
      <c r="A14" s="121" t="s">
        <v>23</v>
      </c>
      <c r="B14" s="122"/>
      <c r="C14" s="122"/>
      <c r="D14" s="122"/>
      <c r="E14" s="122"/>
      <c r="F14" s="122"/>
      <c r="G14" s="122"/>
      <c r="H14" s="123"/>
    </row>
    <row r="15" spans="1:8" ht="16.5" thickBot="1" x14ac:dyDescent="0.3">
      <c r="A15" s="21" t="s">
        <v>24</v>
      </c>
      <c r="B15" s="22">
        <v>9.8000000000000007</v>
      </c>
      <c r="C15" s="22">
        <v>1.6</v>
      </c>
      <c r="D15" s="22">
        <v>3.6</v>
      </c>
      <c r="E15" s="22">
        <v>25.3</v>
      </c>
      <c r="F15" s="22">
        <v>58.1</v>
      </c>
      <c r="G15" s="22">
        <v>1.5</v>
      </c>
      <c r="H15" s="22">
        <v>0.1</v>
      </c>
    </row>
    <row r="16" spans="1:8" ht="16.5" thickBot="1" x14ac:dyDescent="0.3">
      <c r="A16" s="51" t="s">
        <v>123</v>
      </c>
      <c r="B16" s="22">
        <v>16</v>
      </c>
      <c r="C16" s="22">
        <v>2.7</v>
      </c>
      <c r="D16" s="22">
        <v>3.3</v>
      </c>
      <c r="E16" s="22">
        <v>16.2</v>
      </c>
      <c r="F16" s="22">
        <v>61.7</v>
      </c>
      <c r="G16" s="22">
        <v>0</v>
      </c>
      <c r="H16" s="22">
        <v>0</v>
      </c>
    </row>
    <row r="17" spans="1:8" ht="16.5" thickBot="1" x14ac:dyDescent="0.3">
      <c r="A17" s="51" t="s">
        <v>124</v>
      </c>
      <c r="B17" s="22">
        <v>2.1</v>
      </c>
      <c r="C17" s="22">
        <v>0.3</v>
      </c>
      <c r="D17" s="22">
        <v>4</v>
      </c>
      <c r="E17" s="22">
        <v>36.4</v>
      </c>
      <c r="F17" s="22">
        <v>53.7</v>
      </c>
      <c r="G17" s="22">
        <v>3.4</v>
      </c>
      <c r="H17" s="22">
        <v>0.1</v>
      </c>
    </row>
    <row r="18" spans="1:8" ht="16.5" thickBot="1" x14ac:dyDescent="0.3">
      <c r="A18" s="21" t="s">
        <v>25</v>
      </c>
      <c r="B18" s="22">
        <v>0.4</v>
      </c>
      <c r="C18" s="22">
        <v>0.2</v>
      </c>
      <c r="D18" s="22">
        <v>2.8</v>
      </c>
      <c r="E18" s="22">
        <v>32.200000000000003</v>
      </c>
      <c r="F18" s="22">
        <v>54.9</v>
      </c>
      <c r="G18" s="22">
        <v>9.4</v>
      </c>
      <c r="H18" s="22">
        <v>0.2</v>
      </c>
    </row>
    <row r="19" spans="1:8" ht="16.5" thickBot="1" x14ac:dyDescent="0.3">
      <c r="A19" s="23" t="s">
        <v>33</v>
      </c>
      <c r="B19" s="24">
        <v>2.8</v>
      </c>
      <c r="C19" s="24">
        <v>0.6</v>
      </c>
      <c r="D19" s="24">
        <v>3</v>
      </c>
      <c r="E19" s="24">
        <v>30.4</v>
      </c>
      <c r="F19" s="24">
        <v>55.7</v>
      </c>
      <c r="G19" s="24">
        <v>7.4</v>
      </c>
      <c r="H19" s="24">
        <v>0.2</v>
      </c>
    </row>
    <row r="20" spans="1:8" ht="15.75" x14ac:dyDescent="0.25">
      <c r="A20" s="36" t="s">
        <v>45</v>
      </c>
    </row>
  </sheetData>
  <mergeCells count="3">
    <mergeCell ref="A2:H2"/>
    <mergeCell ref="A4:H4"/>
    <mergeCell ref="A14:H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3848-CC93-4C17-B638-55A7BDCE8ED4}">
  <dimension ref="A2:G26"/>
  <sheetViews>
    <sheetView workbookViewId="0">
      <selection activeCell="A2" sqref="A2:G2"/>
    </sheetView>
  </sheetViews>
  <sheetFormatPr baseColWidth="10" defaultRowHeight="15" x14ac:dyDescent="0.25"/>
  <cols>
    <col min="1" max="1" width="21.7109375" customWidth="1"/>
    <col min="5" max="5" width="15.7109375" customWidth="1"/>
    <col min="7" max="7" width="27.5703125" customWidth="1"/>
  </cols>
  <sheetData>
    <row r="2" spans="1:7" ht="37.5" customHeight="1" x14ac:dyDescent="0.25">
      <c r="A2" s="10" t="s">
        <v>329</v>
      </c>
      <c r="B2" s="10"/>
      <c r="C2" s="10"/>
      <c r="D2" s="10"/>
      <c r="E2" s="10"/>
      <c r="F2" s="10"/>
      <c r="G2" s="10"/>
    </row>
    <row r="4" spans="1:7" ht="32.25" customHeight="1" x14ac:dyDescent="0.25">
      <c r="A4" s="11"/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3" t="s">
        <v>11</v>
      </c>
    </row>
    <row r="5" spans="1:7" ht="16.5" x14ac:dyDescent="0.25">
      <c r="A5" s="11"/>
      <c r="B5" s="12"/>
      <c r="C5" s="12"/>
      <c r="D5" s="12"/>
      <c r="E5" s="12"/>
      <c r="F5" s="12"/>
      <c r="G5" s="13" t="s">
        <v>12</v>
      </c>
    </row>
    <row r="6" spans="1:7" ht="16.5" x14ac:dyDescent="0.25">
      <c r="A6" s="14" t="s">
        <v>13</v>
      </c>
      <c r="B6" s="14"/>
      <c r="C6" s="14"/>
      <c r="D6" s="14"/>
      <c r="E6" s="14"/>
      <c r="F6" s="14"/>
      <c r="G6" s="14"/>
    </row>
    <row r="7" spans="1:7" ht="16.5" x14ac:dyDescent="0.25">
      <c r="A7" s="15" t="s">
        <v>14</v>
      </c>
      <c r="B7" s="16">
        <v>36.4</v>
      </c>
      <c r="C7" s="16">
        <v>29.2</v>
      </c>
      <c r="D7" s="16">
        <v>0.2</v>
      </c>
      <c r="E7" s="16">
        <v>28.9</v>
      </c>
      <c r="F7" s="16">
        <v>0.6</v>
      </c>
      <c r="G7" s="16">
        <v>4.7</v>
      </c>
    </row>
    <row r="8" spans="1:7" ht="16.5" x14ac:dyDescent="0.25">
      <c r="A8" s="15" t="s">
        <v>15</v>
      </c>
      <c r="B8" s="16">
        <v>52.5</v>
      </c>
      <c r="C8" s="16">
        <v>14.6</v>
      </c>
      <c r="D8" s="16">
        <v>0</v>
      </c>
      <c r="E8" s="16">
        <v>28.7</v>
      </c>
      <c r="F8" s="16">
        <v>0.4</v>
      </c>
      <c r="G8" s="16">
        <v>3.8</v>
      </c>
    </row>
    <row r="9" spans="1:7" ht="16.5" x14ac:dyDescent="0.25">
      <c r="A9" s="15" t="s">
        <v>16</v>
      </c>
      <c r="B9" s="16">
        <v>35.299999999999997</v>
      </c>
      <c r="C9" s="16">
        <v>29.5</v>
      </c>
      <c r="D9" s="16">
        <v>0</v>
      </c>
      <c r="E9" s="16">
        <v>30.4</v>
      </c>
      <c r="F9" s="16">
        <v>0.2</v>
      </c>
      <c r="G9" s="16">
        <v>4.5999999999999996</v>
      </c>
    </row>
    <row r="10" spans="1:7" ht="16.5" x14ac:dyDescent="0.25">
      <c r="A10" s="15" t="s">
        <v>17</v>
      </c>
      <c r="B10" s="16">
        <v>42</v>
      </c>
      <c r="C10" s="16">
        <v>28.4</v>
      </c>
      <c r="D10" s="16">
        <v>0.1</v>
      </c>
      <c r="E10" s="16">
        <v>25.2</v>
      </c>
      <c r="F10" s="16">
        <v>0.2</v>
      </c>
      <c r="G10" s="16">
        <v>4.0999999999999996</v>
      </c>
    </row>
    <row r="11" spans="1:7" ht="16.5" x14ac:dyDescent="0.25">
      <c r="A11" s="15" t="s">
        <v>18</v>
      </c>
      <c r="B11" s="16">
        <v>43.4</v>
      </c>
      <c r="C11" s="16">
        <v>21.1</v>
      </c>
      <c r="D11" s="16">
        <v>0</v>
      </c>
      <c r="E11" s="16">
        <v>30.8</v>
      </c>
      <c r="F11" s="16">
        <v>0.3</v>
      </c>
      <c r="G11" s="16">
        <v>4.4000000000000004</v>
      </c>
    </row>
    <row r="12" spans="1:7" ht="16.5" x14ac:dyDescent="0.25">
      <c r="A12" s="15" t="s">
        <v>19</v>
      </c>
      <c r="B12" s="16">
        <v>64.599999999999994</v>
      </c>
      <c r="C12" s="16">
        <v>8.3000000000000007</v>
      </c>
      <c r="D12" s="16">
        <v>0.1</v>
      </c>
      <c r="E12" s="16">
        <v>18.8</v>
      </c>
      <c r="F12" s="16">
        <v>1</v>
      </c>
      <c r="G12" s="16">
        <v>7.2</v>
      </c>
    </row>
    <row r="13" spans="1:7" ht="16.5" x14ac:dyDescent="0.25">
      <c r="A13" s="15" t="s">
        <v>20</v>
      </c>
      <c r="B13" s="16">
        <v>46.4</v>
      </c>
      <c r="C13" s="16">
        <v>12</v>
      </c>
      <c r="D13" s="16">
        <v>0</v>
      </c>
      <c r="E13" s="16">
        <v>30.4</v>
      </c>
      <c r="F13" s="16">
        <v>3.4</v>
      </c>
      <c r="G13" s="16">
        <v>7.9</v>
      </c>
    </row>
    <row r="14" spans="1:7" ht="16.5" x14ac:dyDescent="0.25">
      <c r="A14" s="15" t="s">
        <v>21</v>
      </c>
      <c r="B14" s="16">
        <v>40.9</v>
      </c>
      <c r="C14" s="16">
        <v>16.5</v>
      </c>
      <c r="D14" s="16">
        <v>2.2999999999999998</v>
      </c>
      <c r="E14" s="16">
        <v>27</v>
      </c>
      <c r="F14" s="16">
        <v>6.3</v>
      </c>
      <c r="G14" s="16">
        <v>7</v>
      </c>
    </row>
    <row r="15" spans="1:7" ht="16.5" x14ac:dyDescent="0.25">
      <c r="A15" s="15" t="s">
        <v>22</v>
      </c>
      <c r="B15" s="16">
        <v>44.9</v>
      </c>
      <c r="C15" s="16">
        <v>10</v>
      </c>
      <c r="D15" s="16">
        <v>0.4</v>
      </c>
      <c r="E15" s="16">
        <v>40.4</v>
      </c>
      <c r="F15" s="16">
        <v>0.6</v>
      </c>
      <c r="G15" s="16">
        <v>3.8</v>
      </c>
    </row>
    <row r="16" spans="1:7" ht="16.5" x14ac:dyDescent="0.25">
      <c r="A16" s="14" t="s">
        <v>23</v>
      </c>
      <c r="B16" s="14"/>
      <c r="C16" s="14"/>
      <c r="D16" s="14"/>
      <c r="E16" s="14"/>
      <c r="F16" s="14"/>
      <c r="G16" s="14"/>
    </row>
    <row r="17" spans="1:7" ht="16.5" x14ac:dyDescent="0.25">
      <c r="A17" s="15" t="s">
        <v>24</v>
      </c>
      <c r="B17" s="16">
        <v>44.2</v>
      </c>
      <c r="C17" s="16">
        <v>12</v>
      </c>
      <c r="D17" s="16">
        <v>0.3</v>
      </c>
      <c r="E17" s="16">
        <v>38.200000000000003</v>
      </c>
      <c r="F17" s="16">
        <v>0.8</v>
      </c>
      <c r="G17" s="16">
        <v>4.5</v>
      </c>
    </row>
    <row r="18" spans="1:7" ht="16.5" x14ac:dyDescent="0.25">
      <c r="A18" s="15" t="s">
        <v>25</v>
      </c>
      <c r="B18" s="16">
        <v>43.3</v>
      </c>
      <c r="C18" s="16">
        <v>24.4</v>
      </c>
      <c r="D18" s="16">
        <v>0.1</v>
      </c>
      <c r="E18" s="16">
        <v>27.3</v>
      </c>
      <c r="F18" s="16">
        <v>0.5</v>
      </c>
      <c r="G18" s="16">
        <v>4.5</v>
      </c>
    </row>
    <row r="19" spans="1:7" ht="16.5" x14ac:dyDescent="0.25">
      <c r="A19" s="14" t="s">
        <v>26</v>
      </c>
      <c r="B19" s="14"/>
      <c r="C19" s="14"/>
      <c r="D19" s="14"/>
      <c r="E19" s="14"/>
      <c r="F19" s="14"/>
      <c r="G19" s="14"/>
    </row>
    <row r="20" spans="1:7" ht="16.5" x14ac:dyDescent="0.25">
      <c r="A20" s="15" t="s">
        <v>27</v>
      </c>
      <c r="B20" s="16">
        <v>0.4</v>
      </c>
      <c r="C20" s="16">
        <v>0.2</v>
      </c>
      <c r="D20" s="16">
        <v>0</v>
      </c>
      <c r="E20" s="16">
        <v>99.4</v>
      </c>
      <c r="F20" s="16">
        <v>0</v>
      </c>
      <c r="G20" s="16">
        <v>0</v>
      </c>
    </row>
    <row r="21" spans="1:7" ht="16.5" x14ac:dyDescent="0.25">
      <c r="A21" s="15" t="s">
        <v>28</v>
      </c>
      <c r="B21" s="16">
        <v>50.4</v>
      </c>
      <c r="C21" s="16">
        <v>24</v>
      </c>
      <c r="D21" s="16">
        <v>0.1</v>
      </c>
      <c r="E21" s="16">
        <v>21.8</v>
      </c>
      <c r="F21" s="16">
        <v>0.6</v>
      </c>
      <c r="G21" s="16">
        <v>3</v>
      </c>
    </row>
    <row r="22" spans="1:7" ht="16.5" x14ac:dyDescent="0.25">
      <c r="A22" s="15" t="s">
        <v>29</v>
      </c>
      <c r="B22" s="16">
        <v>40.9</v>
      </c>
      <c r="C22" s="16">
        <v>27</v>
      </c>
      <c r="D22" s="16">
        <v>0</v>
      </c>
      <c r="E22" s="16">
        <v>0.3</v>
      </c>
      <c r="F22" s="16">
        <v>0.7</v>
      </c>
      <c r="G22" s="16">
        <v>31</v>
      </c>
    </row>
    <row r="23" spans="1:7" ht="16.5" x14ac:dyDescent="0.25">
      <c r="A23" s="14" t="s">
        <v>30</v>
      </c>
      <c r="B23" s="14"/>
      <c r="C23" s="14"/>
      <c r="D23" s="14"/>
      <c r="E23" s="14"/>
      <c r="F23" s="14"/>
      <c r="G23" s="14"/>
    </row>
    <row r="24" spans="1:7" ht="16.5" x14ac:dyDescent="0.25">
      <c r="A24" s="15" t="s">
        <v>31</v>
      </c>
      <c r="B24" s="16">
        <v>45.2</v>
      </c>
      <c r="C24" s="16">
        <v>15</v>
      </c>
      <c r="D24" s="16">
        <v>0.1</v>
      </c>
      <c r="E24" s="16">
        <v>38.6</v>
      </c>
      <c r="F24" s="16">
        <v>0.3</v>
      </c>
      <c r="G24" s="16">
        <v>0.9</v>
      </c>
    </row>
    <row r="25" spans="1:7" ht="16.5" x14ac:dyDescent="0.25">
      <c r="A25" s="15" t="s">
        <v>32</v>
      </c>
      <c r="B25" s="16">
        <v>42</v>
      </c>
      <c r="C25" s="16">
        <v>27.1</v>
      </c>
      <c r="D25" s="16">
        <v>0.2</v>
      </c>
      <c r="E25" s="16">
        <v>22.2</v>
      </c>
      <c r="F25" s="16">
        <v>0.8</v>
      </c>
      <c r="G25" s="16">
        <v>7.8</v>
      </c>
    </row>
    <row r="26" spans="1:7" ht="16.5" x14ac:dyDescent="0.25">
      <c r="A26" s="17" t="s">
        <v>33</v>
      </c>
      <c r="B26" s="18">
        <v>43.5</v>
      </c>
      <c r="C26" s="18">
        <v>21.3</v>
      </c>
      <c r="D26" s="18">
        <v>0.1</v>
      </c>
      <c r="E26" s="18">
        <v>30</v>
      </c>
      <c r="F26" s="18">
        <v>0.5</v>
      </c>
      <c r="G26" s="18">
        <v>4.5</v>
      </c>
    </row>
  </sheetData>
  <mergeCells count="11">
    <mergeCell ref="A6:G6"/>
    <mergeCell ref="A16:G16"/>
    <mergeCell ref="A19:G19"/>
    <mergeCell ref="A23:G23"/>
    <mergeCell ref="A2:G2"/>
    <mergeCell ref="A4:A5"/>
    <mergeCell ref="B4:B5"/>
    <mergeCell ref="C4:C5"/>
    <mergeCell ref="D4:D5"/>
    <mergeCell ref="E4:E5"/>
    <mergeCell ref="F4:F5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F247-AF11-4054-9D65-538EEBCD0172}">
  <dimension ref="A1:E30"/>
  <sheetViews>
    <sheetView workbookViewId="0">
      <selection activeCell="A32" sqref="A32:XFD188"/>
    </sheetView>
  </sheetViews>
  <sheetFormatPr baseColWidth="10" defaultRowHeight="15" x14ac:dyDescent="0.25"/>
  <cols>
    <col min="1" max="1" width="23.140625" customWidth="1"/>
    <col min="2" max="2" width="23.5703125" customWidth="1"/>
    <col min="3" max="3" width="23.7109375" customWidth="1"/>
    <col min="4" max="4" width="21.42578125" customWidth="1"/>
  </cols>
  <sheetData>
    <row r="1" spans="1:5" ht="15.75" thickBot="1" x14ac:dyDescent="0.3">
      <c r="A1" s="239" t="s">
        <v>275</v>
      </c>
      <c r="B1" s="239"/>
      <c r="C1" s="239"/>
      <c r="D1" s="239"/>
      <c r="E1" s="239"/>
    </row>
    <row r="2" spans="1:5" ht="16.5" thickBot="1" x14ac:dyDescent="0.3">
      <c r="A2" s="232"/>
      <c r="B2" s="35" t="s">
        <v>235</v>
      </c>
      <c r="C2" s="35" t="s">
        <v>236</v>
      </c>
      <c r="D2" s="233" t="s">
        <v>237</v>
      </c>
      <c r="E2" s="233" t="s">
        <v>238</v>
      </c>
    </row>
    <row r="3" spans="1:5" ht="16.5" thickBot="1" x14ac:dyDescent="0.3">
      <c r="A3" s="25" t="s">
        <v>13</v>
      </c>
      <c r="B3" s="26"/>
      <c r="C3" s="26"/>
      <c r="D3" s="26"/>
      <c r="E3" s="201"/>
    </row>
    <row r="4" spans="1:5" ht="16.5" thickBot="1" x14ac:dyDescent="0.3">
      <c r="A4" s="21" t="s">
        <v>14</v>
      </c>
      <c r="B4" s="22">
        <v>12.8</v>
      </c>
      <c r="C4" s="22">
        <v>68.400000000000006</v>
      </c>
      <c r="D4" s="90">
        <v>18.8</v>
      </c>
      <c r="E4" s="90">
        <v>0</v>
      </c>
    </row>
    <row r="5" spans="1:5" ht="16.5" thickBot="1" x14ac:dyDescent="0.3">
      <c r="A5" s="21" t="s">
        <v>15</v>
      </c>
      <c r="B5" s="22">
        <v>2.2999999999999998</v>
      </c>
      <c r="C5" s="22">
        <v>97.5</v>
      </c>
      <c r="D5" s="90">
        <v>0.2</v>
      </c>
      <c r="E5" s="90">
        <v>0</v>
      </c>
    </row>
    <row r="6" spans="1:5" ht="16.5" thickBot="1" x14ac:dyDescent="0.3">
      <c r="A6" s="21" t="s">
        <v>16</v>
      </c>
      <c r="B6" s="22">
        <v>1.5</v>
      </c>
      <c r="C6" s="22">
        <v>93.3</v>
      </c>
      <c r="D6" s="90">
        <v>5.0999999999999996</v>
      </c>
      <c r="E6" s="90">
        <v>0.2</v>
      </c>
    </row>
    <row r="7" spans="1:5" ht="16.5" thickBot="1" x14ac:dyDescent="0.3">
      <c r="A7" s="21" t="s">
        <v>17</v>
      </c>
      <c r="B7" s="22">
        <v>0.7</v>
      </c>
      <c r="C7" s="22">
        <v>97.4</v>
      </c>
      <c r="D7" s="90">
        <v>1.4</v>
      </c>
      <c r="E7" s="90">
        <v>0.5</v>
      </c>
    </row>
    <row r="8" spans="1:5" ht="16.5" thickBot="1" x14ac:dyDescent="0.3">
      <c r="A8" s="21" t="s">
        <v>18</v>
      </c>
      <c r="B8" s="22">
        <v>0.8</v>
      </c>
      <c r="C8" s="22">
        <v>86.9</v>
      </c>
      <c r="D8" s="90">
        <v>11.9</v>
      </c>
      <c r="E8" s="90">
        <v>0.3</v>
      </c>
    </row>
    <row r="9" spans="1:5" ht="16.5" thickBot="1" x14ac:dyDescent="0.3">
      <c r="A9" s="21" t="s">
        <v>19</v>
      </c>
      <c r="B9" s="22">
        <v>10.7</v>
      </c>
      <c r="C9" s="22">
        <v>69.599999999999994</v>
      </c>
      <c r="D9" s="90">
        <v>19.7</v>
      </c>
      <c r="E9" s="90">
        <v>0</v>
      </c>
    </row>
    <row r="10" spans="1:5" ht="16.5" thickBot="1" x14ac:dyDescent="0.3">
      <c r="A10" s="21" t="s">
        <v>20</v>
      </c>
      <c r="B10" s="22">
        <v>0.7</v>
      </c>
      <c r="C10" s="22">
        <v>81.8</v>
      </c>
      <c r="D10" s="90">
        <v>17.5</v>
      </c>
      <c r="E10" s="90">
        <v>0.1</v>
      </c>
    </row>
    <row r="11" spans="1:5" ht="16.5" thickBot="1" x14ac:dyDescent="0.3">
      <c r="A11" s="21" t="s">
        <v>21</v>
      </c>
      <c r="B11" s="22">
        <v>21.7</v>
      </c>
      <c r="C11" s="22">
        <v>57.5</v>
      </c>
      <c r="D11" s="90">
        <v>20.9</v>
      </c>
      <c r="E11" s="90">
        <v>0</v>
      </c>
    </row>
    <row r="12" spans="1:5" ht="16.5" thickBot="1" x14ac:dyDescent="0.3">
      <c r="A12" s="21" t="s">
        <v>22</v>
      </c>
      <c r="B12" s="22">
        <v>22</v>
      </c>
      <c r="C12" s="22">
        <v>78</v>
      </c>
      <c r="D12" s="90">
        <v>0</v>
      </c>
      <c r="E12" s="90">
        <v>0</v>
      </c>
    </row>
    <row r="13" spans="1:5" ht="16.5" thickBot="1" x14ac:dyDescent="0.3">
      <c r="A13" s="234" t="s">
        <v>23</v>
      </c>
      <c r="B13" s="235"/>
      <c r="C13" s="235"/>
      <c r="D13" s="235"/>
      <c r="E13" s="236"/>
    </row>
    <row r="14" spans="1:5" ht="16.5" thickBot="1" x14ac:dyDescent="0.3">
      <c r="A14" s="21" t="s">
        <v>24</v>
      </c>
      <c r="B14" s="22">
        <v>15</v>
      </c>
      <c r="C14" s="22">
        <v>83.4</v>
      </c>
      <c r="D14" s="90">
        <v>1.5</v>
      </c>
      <c r="E14" s="90">
        <v>0.1</v>
      </c>
    </row>
    <row r="15" spans="1:5" ht="16.5" thickBot="1" x14ac:dyDescent="0.3">
      <c r="A15" s="51" t="s">
        <v>123</v>
      </c>
      <c r="B15" s="90">
        <v>22</v>
      </c>
      <c r="C15" s="90">
        <v>78</v>
      </c>
      <c r="D15" s="90">
        <v>0</v>
      </c>
      <c r="E15" s="90">
        <v>0</v>
      </c>
    </row>
    <row r="16" spans="1:5" ht="16.5" thickBot="1" x14ac:dyDescent="0.3">
      <c r="A16" s="51" t="s">
        <v>124</v>
      </c>
      <c r="B16" s="90">
        <v>6.4</v>
      </c>
      <c r="C16" s="90">
        <v>90.1</v>
      </c>
      <c r="D16" s="90">
        <v>3.4</v>
      </c>
      <c r="E16" s="90">
        <v>0.1</v>
      </c>
    </row>
    <row r="17" spans="1:5" ht="16.5" thickBot="1" x14ac:dyDescent="0.3">
      <c r="A17" s="21" t="s">
        <v>25</v>
      </c>
      <c r="B17" s="90">
        <v>3.3</v>
      </c>
      <c r="C17" s="90">
        <v>87</v>
      </c>
      <c r="D17" s="90">
        <v>9.4</v>
      </c>
      <c r="E17" s="90">
        <v>0.2</v>
      </c>
    </row>
    <row r="18" spans="1:5" ht="16.5" thickBot="1" x14ac:dyDescent="0.3">
      <c r="A18" s="23" t="s">
        <v>33</v>
      </c>
      <c r="B18" s="102">
        <v>6.4</v>
      </c>
      <c r="C18" s="102">
        <v>86.1</v>
      </c>
      <c r="D18" s="102">
        <v>7.4</v>
      </c>
      <c r="E18" s="102">
        <v>0.2</v>
      </c>
    </row>
    <row r="19" spans="1:5" ht="15.75" x14ac:dyDescent="0.25">
      <c r="A19" s="36" t="s">
        <v>45</v>
      </c>
    </row>
    <row r="20" spans="1:5" x14ac:dyDescent="0.25">
      <c r="A20" s="237" t="s">
        <v>265</v>
      </c>
    </row>
    <row r="21" spans="1:5" x14ac:dyDescent="0.25">
      <c r="A21" s="238" t="s">
        <v>266</v>
      </c>
    </row>
    <row r="22" spans="1:5" ht="15.75" x14ac:dyDescent="0.25">
      <c r="A22" s="36"/>
    </row>
    <row r="23" spans="1:5" ht="15.75" x14ac:dyDescent="0.25">
      <c r="A23" s="36"/>
    </row>
    <row r="24" spans="1:5" ht="15.75" x14ac:dyDescent="0.25">
      <c r="A24" s="36"/>
    </row>
    <row r="25" spans="1:5" ht="15.75" x14ac:dyDescent="0.25">
      <c r="A25" s="36"/>
    </row>
    <row r="26" spans="1:5" ht="15.75" x14ac:dyDescent="0.25">
      <c r="A26" s="36"/>
    </row>
    <row r="27" spans="1:5" ht="15.75" x14ac:dyDescent="0.25">
      <c r="A27" s="36"/>
    </row>
    <row r="28" spans="1:5" ht="15.75" x14ac:dyDescent="0.25">
      <c r="A28" s="36"/>
    </row>
    <row r="29" spans="1:5" ht="15.75" x14ac:dyDescent="0.25">
      <c r="A29" s="36"/>
    </row>
    <row r="30" spans="1:5" ht="15.75" x14ac:dyDescent="0.25">
      <c r="A30" s="36"/>
    </row>
  </sheetData>
  <mergeCells count="3">
    <mergeCell ref="A1:E1"/>
    <mergeCell ref="A3:E3"/>
    <mergeCell ref="A13:E13"/>
  </mergeCells>
  <hyperlinks>
    <hyperlink ref="A1" location="_ftn3" display="_ftn3" xr:uid="{AC6720B7-0319-4212-9CF7-04E4680F99A1}"/>
    <hyperlink ref="A20" location="_ftnref3" display="_ftnref3" xr:uid="{853C8DE3-7EA8-4D3D-8DBC-A2559F31CE2E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B349-6DB3-4DE6-8141-798FD6464EB9}">
  <dimension ref="A1:K22"/>
  <sheetViews>
    <sheetView workbookViewId="0">
      <selection activeCell="A24" sqref="A24:XFD67"/>
    </sheetView>
  </sheetViews>
  <sheetFormatPr baseColWidth="10" defaultRowHeight="15" x14ac:dyDescent="0.25"/>
  <sheetData>
    <row r="1" spans="1:11" ht="16.5" thickBot="1" x14ac:dyDescent="0.3">
      <c r="A1" s="31" t="s">
        <v>276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48" thickBot="1" x14ac:dyDescent="0.3">
      <c r="A2" s="176"/>
      <c r="B2" s="233" t="s">
        <v>239</v>
      </c>
      <c r="C2" s="233" t="s">
        <v>240</v>
      </c>
      <c r="D2" s="233" t="s">
        <v>241</v>
      </c>
      <c r="E2" s="233" t="s">
        <v>242</v>
      </c>
      <c r="F2" s="233" t="s">
        <v>243</v>
      </c>
      <c r="G2" s="233" t="s">
        <v>244</v>
      </c>
      <c r="H2" s="233" t="s">
        <v>245</v>
      </c>
      <c r="I2" s="233" t="s">
        <v>246</v>
      </c>
      <c r="J2" s="233" t="s">
        <v>247</v>
      </c>
      <c r="K2" s="233" t="s">
        <v>248</v>
      </c>
    </row>
    <row r="3" spans="1:11" ht="16.5" thickBot="1" x14ac:dyDescent="0.3">
      <c r="A3" s="25" t="s">
        <v>13</v>
      </c>
      <c r="B3" s="26"/>
      <c r="C3" s="26"/>
      <c r="D3" s="26"/>
      <c r="E3" s="26"/>
      <c r="F3" s="26"/>
      <c r="G3" s="26"/>
      <c r="H3" s="26"/>
      <c r="I3" s="26"/>
      <c r="J3" s="26"/>
      <c r="K3" s="201"/>
    </row>
    <row r="4" spans="1:11" ht="16.5" thickBot="1" x14ac:dyDescent="0.3">
      <c r="A4" s="21" t="s">
        <v>14</v>
      </c>
      <c r="B4" s="22">
        <v>8.3000000000000007</v>
      </c>
      <c r="C4" s="22">
        <v>1.4</v>
      </c>
      <c r="D4" s="22">
        <v>2.8</v>
      </c>
      <c r="E4" s="22">
        <v>4.0999999999999996</v>
      </c>
      <c r="F4" s="22">
        <v>16.8</v>
      </c>
      <c r="G4" s="22">
        <v>2.5</v>
      </c>
      <c r="H4" s="22">
        <v>3.6</v>
      </c>
      <c r="I4" s="22">
        <v>10.9</v>
      </c>
      <c r="J4" s="22">
        <v>49.6</v>
      </c>
      <c r="K4" s="22">
        <v>0</v>
      </c>
    </row>
    <row r="5" spans="1:11" ht="16.5" thickBot="1" x14ac:dyDescent="0.3">
      <c r="A5" s="21" t="s">
        <v>15</v>
      </c>
      <c r="B5" s="22">
        <v>9.6999999999999993</v>
      </c>
      <c r="C5" s="22">
        <v>3.1</v>
      </c>
      <c r="D5" s="22">
        <v>1.7</v>
      </c>
      <c r="E5" s="22">
        <v>11.6</v>
      </c>
      <c r="F5" s="22">
        <v>7.4</v>
      </c>
      <c r="G5" s="22">
        <v>0.2</v>
      </c>
      <c r="H5" s="22">
        <v>41.7</v>
      </c>
      <c r="I5" s="22">
        <v>2</v>
      </c>
      <c r="J5" s="22">
        <v>22.2</v>
      </c>
      <c r="K5" s="22">
        <v>0.4</v>
      </c>
    </row>
    <row r="6" spans="1:11" ht="16.5" thickBot="1" x14ac:dyDescent="0.3">
      <c r="A6" s="21" t="s">
        <v>16</v>
      </c>
      <c r="B6" s="22">
        <v>2.1</v>
      </c>
      <c r="C6" s="22">
        <v>0.8</v>
      </c>
      <c r="D6" s="22">
        <v>0.9</v>
      </c>
      <c r="E6" s="22">
        <v>8.3000000000000007</v>
      </c>
      <c r="F6" s="22">
        <v>28.6</v>
      </c>
      <c r="G6" s="22">
        <v>0.3</v>
      </c>
      <c r="H6" s="22">
        <v>45.5</v>
      </c>
      <c r="I6" s="22">
        <v>1.2</v>
      </c>
      <c r="J6" s="22">
        <v>11.9</v>
      </c>
      <c r="K6" s="22">
        <v>0.4</v>
      </c>
    </row>
    <row r="7" spans="1:11" ht="16.5" thickBot="1" x14ac:dyDescent="0.3">
      <c r="A7" s="21" t="s">
        <v>17</v>
      </c>
      <c r="B7" s="22">
        <v>1.1000000000000001</v>
      </c>
      <c r="C7" s="22">
        <v>0.5</v>
      </c>
      <c r="D7" s="22">
        <v>0.1</v>
      </c>
      <c r="E7" s="22">
        <v>10.1</v>
      </c>
      <c r="F7" s="22">
        <v>15.8</v>
      </c>
      <c r="G7" s="22">
        <v>0.4</v>
      </c>
      <c r="H7" s="22">
        <v>32.700000000000003</v>
      </c>
      <c r="I7" s="22">
        <v>26.7</v>
      </c>
      <c r="J7" s="22">
        <v>11.6</v>
      </c>
      <c r="K7" s="22">
        <v>1</v>
      </c>
    </row>
    <row r="8" spans="1:11" ht="16.5" thickBot="1" x14ac:dyDescent="0.3">
      <c r="A8" s="21" t="s">
        <v>18</v>
      </c>
      <c r="B8" s="22">
        <v>24.5</v>
      </c>
      <c r="C8" s="22">
        <v>4.2</v>
      </c>
      <c r="D8" s="22">
        <v>6.9</v>
      </c>
      <c r="E8" s="22">
        <v>4.3</v>
      </c>
      <c r="F8" s="22">
        <v>14.6</v>
      </c>
      <c r="G8" s="22">
        <v>0.6</v>
      </c>
      <c r="H8" s="22">
        <v>16.7</v>
      </c>
      <c r="I8" s="22">
        <v>5</v>
      </c>
      <c r="J8" s="22">
        <v>22.9</v>
      </c>
      <c r="K8" s="22">
        <v>0.4</v>
      </c>
    </row>
    <row r="9" spans="1:11" ht="16.5" thickBot="1" x14ac:dyDescent="0.3">
      <c r="A9" s="21" t="s">
        <v>19</v>
      </c>
      <c r="B9" s="22">
        <v>23.6</v>
      </c>
      <c r="C9" s="22">
        <v>2.1</v>
      </c>
      <c r="D9" s="22">
        <v>1.2</v>
      </c>
      <c r="E9" s="22">
        <v>20.3</v>
      </c>
      <c r="F9" s="22">
        <v>36.200000000000003</v>
      </c>
      <c r="G9" s="22">
        <v>0.3</v>
      </c>
      <c r="H9" s="22">
        <v>0.6</v>
      </c>
      <c r="I9" s="22">
        <v>0</v>
      </c>
      <c r="J9" s="22">
        <v>15.7</v>
      </c>
      <c r="K9" s="22">
        <v>0</v>
      </c>
    </row>
    <row r="10" spans="1:11" ht="16.5" thickBot="1" x14ac:dyDescent="0.3">
      <c r="A10" s="21" t="s">
        <v>20</v>
      </c>
      <c r="B10" s="22">
        <v>18.399999999999999</v>
      </c>
      <c r="C10" s="22">
        <v>10.7</v>
      </c>
      <c r="D10" s="22">
        <v>0.8</v>
      </c>
      <c r="E10" s="22">
        <v>6.3</v>
      </c>
      <c r="F10" s="22">
        <v>26.1</v>
      </c>
      <c r="G10" s="22">
        <v>0</v>
      </c>
      <c r="H10" s="22">
        <v>1</v>
      </c>
      <c r="I10" s="22">
        <v>0.6</v>
      </c>
      <c r="J10" s="22">
        <v>36</v>
      </c>
      <c r="K10" s="22">
        <v>0</v>
      </c>
    </row>
    <row r="11" spans="1:11" ht="16.5" thickBot="1" x14ac:dyDescent="0.3">
      <c r="A11" s="21" t="s">
        <v>21</v>
      </c>
      <c r="B11" s="22">
        <v>9.1999999999999993</v>
      </c>
      <c r="C11" s="22">
        <v>0.1</v>
      </c>
      <c r="D11" s="22">
        <v>14</v>
      </c>
      <c r="E11" s="22">
        <v>3.5</v>
      </c>
      <c r="F11" s="22">
        <v>24.6</v>
      </c>
      <c r="G11" s="22">
        <v>0</v>
      </c>
      <c r="H11" s="22">
        <v>0.1</v>
      </c>
      <c r="I11" s="22">
        <v>14.3</v>
      </c>
      <c r="J11" s="22">
        <v>33.700000000000003</v>
      </c>
      <c r="K11" s="22">
        <v>0.3</v>
      </c>
    </row>
    <row r="12" spans="1:11" ht="16.5" thickBot="1" x14ac:dyDescent="0.3">
      <c r="A12" s="21" t="s">
        <v>22</v>
      </c>
      <c r="B12" s="22">
        <v>68.099999999999994</v>
      </c>
      <c r="C12" s="22">
        <v>9.9</v>
      </c>
      <c r="D12" s="22">
        <v>6.1</v>
      </c>
      <c r="E12" s="22">
        <v>8</v>
      </c>
      <c r="F12" s="22">
        <v>0</v>
      </c>
      <c r="G12" s="22">
        <v>0.4</v>
      </c>
      <c r="H12" s="22">
        <v>0.4</v>
      </c>
      <c r="I12" s="22">
        <v>5</v>
      </c>
      <c r="J12" s="22">
        <v>2</v>
      </c>
      <c r="K12" s="22">
        <v>0.1</v>
      </c>
    </row>
    <row r="13" spans="1:11" ht="16.5" thickBot="1" x14ac:dyDescent="0.3">
      <c r="A13" s="234" t="s">
        <v>23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6"/>
    </row>
    <row r="14" spans="1:11" ht="16.5" thickBot="1" x14ac:dyDescent="0.3">
      <c r="A14" s="21" t="s">
        <v>24</v>
      </c>
      <c r="B14" s="22">
        <v>45.2</v>
      </c>
      <c r="C14" s="22">
        <v>9.3000000000000007</v>
      </c>
      <c r="D14" s="22">
        <v>5.6</v>
      </c>
      <c r="E14" s="22">
        <v>9.1999999999999993</v>
      </c>
      <c r="F14" s="22">
        <v>8.8000000000000007</v>
      </c>
      <c r="G14" s="22">
        <v>0.7</v>
      </c>
      <c r="H14" s="22">
        <v>6.1</v>
      </c>
      <c r="I14" s="22">
        <v>6.2</v>
      </c>
      <c r="J14" s="22">
        <v>8.6</v>
      </c>
      <c r="K14" s="22">
        <v>0.5</v>
      </c>
    </row>
    <row r="15" spans="1:11" ht="16.5" thickBot="1" x14ac:dyDescent="0.3">
      <c r="A15" s="51" t="s">
        <v>123</v>
      </c>
      <c r="B15" s="90">
        <v>68.099999999999994</v>
      </c>
      <c r="C15" s="90">
        <v>9.9</v>
      </c>
      <c r="D15" s="90">
        <v>6.1</v>
      </c>
      <c r="E15" s="90">
        <v>8</v>
      </c>
      <c r="F15" s="90">
        <v>0</v>
      </c>
      <c r="G15" s="90">
        <v>0.4</v>
      </c>
      <c r="H15" s="90">
        <v>0.4</v>
      </c>
      <c r="I15" s="90">
        <v>5</v>
      </c>
      <c r="J15" s="90">
        <v>2</v>
      </c>
      <c r="K15" s="90">
        <v>0.1</v>
      </c>
    </row>
    <row r="16" spans="1:11" ht="16.5" thickBot="1" x14ac:dyDescent="0.3">
      <c r="A16" s="51" t="s">
        <v>124</v>
      </c>
      <c r="B16" s="90">
        <v>17.2</v>
      </c>
      <c r="C16" s="90">
        <v>8.6</v>
      </c>
      <c r="D16" s="90">
        <v>5</v>
      </c>
      <c r="E16" s="90">
        <v>10.5</v>
      </c>
      <c r="F16" s="90">
        <v>19.5</v>
      </c>
      <c r="G16" s="90">
        <v>1</v>
      </c>
      <c r="H16" s="90">
        <v>13</v>
      </c>
      <c r="I16" s="90">
        <v>7.7</v>
      </c>
      <c r="J16" s="90">
        <v>16.600000000000001</v>
      </c>
      <c r="K16" s="90">
        <v>0.9</v>
      </c>
    </row>
    <row r="17" spans="1:11" ht="16.5" thickBot="1" x14ac:dyDescent="0.3">
      <c r="A17" s="21" t="s">
        <v>25</v>
      </c>
      <c r="B17" s="90">
        <v>9.6</v>
      </c>
      <c r="C17" s="90">
        <v>1.6</v>
      </c>
      <c r="D17" s="90">
        <v>1.8</v>
      </c>
      <c r="E17" s="90">
        <v>8.6</v>
      </c>
      <c r="F17" s="90">
        <v>18.7</v>
      </c>
      <c r="G17" s="90">
        <v>0.6</v>
      </c>
      <c r="H17" s="90">
        <v>26.8</v>
      </c>
      <c r="I17" s="90">
        <v>8.4</v>
      </c>
      <c r="J17" s="90">
        <v>23.6</v>
      </c>
      <c r="K17" s="90">
        <v>0.3</v>
      </c>
    </row>
    <row r="18" spans="1:11" ht="16.5" thickBot="1" x14ac:dyDescent="0.3">
      <c r="A18" s="23" t="s">
        <v>33</v>
      </c>
      <c r="B18" s="102">
        <v>18.899999999999999</v>
      </c>
      <c r="C18" s="102">
        <v>3.6</v>
      </c>
      <c r="D18" s="102">
        <v>2.8</v>
      </c>
      <c r="E18" s="102">
        <v>8.8000000000000007</v>
      </c>
      <c r="F18" s="102">
        <v>16.100000000000001</v>
      </c>
      <c r="G18" s="102">
        <v>0.6</v>
      </c>
      <c r="H18" s="102">
        <v>21.4</v>
      </c>
      <c r="I18" s="102">
        <v>7.8</v>
      </c>
      <c r="J18" s="102">
        <v>19.600000000000001</v>
      </c>
      <c r="K18" s="102">
        <v>0.4</v>
      </c>
    </row>
    <row r="19" spans="1:11" ht="15.75" x14ac:dyDescent="0.25">
      <c r="A19" s="37" t="s">
        <v>45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5.75" x14ac:dyDescent="0.25">
      <c r="A20" s="36"/>
    </row>
    <row r="21" spans="1:11" ht="15.75" x14ac:dyDescent="0.25">
      <c r="A21" s="36"/>
    </row>
    <row r="22" spans="1:11" ht="15.75" x14ac:dyDescent="0.25">
      <c r="A22" s="36"/>
    </row>
  </sheetData>
  <mergeCells count="4">
    <mergeCell ref="A1:K1"/>
    <mergeCell ref="A19:K19"/>
    <mergeCell ref="A13:K13"/>
    <mergeCell ref="A3:K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3B78-E3A6-4391-B871-9BECD8833511}">
  <dimension ref="A1:I22"/>
  <sheetViews>
    <sheetView workbookViewId="0">
      <selection activeCell="A23" sqref="A23:XFD44"/>
    </sheetView>
  </sheetViews>
  <sheetFormatPr baseColWidth="10" defaultRowHeight="15" x14ac:dyDescent="0.25"/>
  <sheetData>
    <row r="1" spans="1:9" ht="15.75" x14ac:dyDescent="0.25">
      <c r="A1" s="40"/>
    </row>
    <row r="2" spans="1:9" ht="15.75" x14ac:dyDescent="0.25">
      <c r="A2" s="163"/>
    </row>
    <row r="3" spans="1:9" ht="16.5" thickBot="1" x14ac:dyDescent="0.3">
      <c r="A3" s="31" t="s">
        <v>277</v>
      </c>
      <c r="B3" s="31"/>
      <c r="C3" s="31"/>
      <c r="D3" s="31"/>
      <c r="E3" s="31"/>
      <c r="F3" s="31"/>
      <c r="G3" s="31"/>
      <c r="H3" s="31"/>
      <c r="I3" s="31"/>
    </row>
    <row r="4" spans="1:9" ht="32.25" thickBot="1" x14ac:dyDescent="0.3">
      <c r="A4" s="232"/>
      <c r="B4" s="233" t="s">
        <v>249</v>
      </c>
      <c r="C4" s="233" t="s">
        <v>250</v>
      </c>
      <c r="D4" s="233" t="s">
        <v>251</v>
      </c>
      <c r="E4" s="233" t="s">
        <v>252</v>
      </c>
      <c r="F4" s="233" t="s">
        <v>253</v>
      </c>
      <c r="G4" s="233" t="s">
        <v>254</v>
      </c>
      <c r="H4" s="233" t="s">
        <v>255</v>
      </c>
      <c r="I4" s="233" t="s">
        <v>256</v>
      </c>
    </row>
    <row r="5" spans="1:9" ht="16.5" thickBot="1" x14ac:dyDescent="0.3">
      <c r="A5" s="25" t="s">
        <v>13</v>
      </c>
      <c r="B5" s="26"/>
      <c r="C5" s="26"/>
      <c r="D5" s="26"/>
      <c r="E5" s="26"/>
      <c r="F5" s="26"/>
      <c r="G5" s="26"/>
      <c r="H5" s="26"/>
      <c r="I5" s="201"/>
    </row>
    <row r="6" spans="1:9" ht="16.5" thickBot="1" x14ac:dyDescent="0.3">
      <c r="A6" s="21" t="s">
        <v>14</v>
      </c>
      <c r="B6" s="53">
        <v>9.1999999999999993</v>
      </c>
      <c r="C6" s="53">
        <v>9.1</v>
      </c>
      <c r="D6" s="53">
        <v>12</v>
      </c>
      <c r="E6" s="53">
        <v>42.9</v>
      </c>
      <c r="F6" s="53">
        <v>0.5</v>
      </c>
      <c r="G6" s="53">
        <v>26.2</v>
      </c>
      <c r="H6" s="53">
        <v>0.1</v>
      </c>
      <c r="I6" s="53">
        <v>0</v>
      </c>
    </row>
    <row r="7" spans="1:9" ht="16.5" thickBot="1" x14ac:dyDescent="0.3">
      <c r="A7" s="21" t="s">
        <v>15</v>
      </c>
      <c r="B7" s="53">
        <v>10.199999999999999</v>
      </c>
      <c r="C7" s="53">
        <v>14.4</v>
      </c>
      <c r="D7" s="53">
        <v>18.100000000000001</v>
      </c>
      <c r="E7" s="53">
        <v>29.6</v>
      </c>
      <c r="F7" s="53">
        <v>1.4</v>
      </c>
      <c r="G7" s="53">
        <v>26.4</v>
      </c>
      <c r="H7" s="53">
        <v>0</v>
      </c>
      <c r="I7" s="53">
        <v>0</v>
      </c>
    </row>
    <row r="8" spans="1:9" ht="16.5" thickBot="1" x14ac:dyDescent="0.3">
      <c r="A8" s="21" t="s">
        <v>16</v>
      </c>
      <c r="B8" s="53">
        <v>2.1</v>
      </c>
      <c r="C8" s="53">
        <v>1.9</v>
      </c>
      <c r="D8" s="53">
        <v>8.3000000000000007</v>
      </c>
      <c r="E8" s="53">
        <v>69.3</v>
      </c>
      <c r="F8" s="53">
        <v>0.9</v>
      </c>
      <c r="G8" s="53">
        <v>16.7</v>
      </c>
      <c r="H8" s="53">
        <v>0.4</v>
      </c>
      <c r="I8" s="53">
        <v>0.5</v>
      </c>
    </row>
    <row r="9" spans="1:9" ht="16.5" thickBot="1" x14ac:dyDescent="0.3">
      <c r="A9" s="21" t="s">
        <v>17</v>
      </c>
      <c r="B9" s="53">
        <v>2.7</v>
      </c>
      <c r="C9" s="53">
        <v>0.5</v>
      </c>
      <c r="D9" s="53">
        <v>13.2</v>
      </c>
      <c r="E9" s="53">
        <v>42.6</v>
      </c>
      <c r="F9" s="53">
        <v>0.5</v>
      </c>
      <c r="G9" s="53">
        <v>40.6</v>
      </c>
      <c r="H9" s="53">
        <v>0</v>
      </c>
      <c r="I9" s="53">
        <v>0</v>
      </c>
    </row>
    <row r="10" spans="1:9" ht="16.5" thickBot="1" x14ac:dyDescent="0.3">
      <c r="A10" s="21" t="s">
        <v>18</v>
      </c>
      <c r="B10" s="53">
        <v>2.8</v>
      </c>
      <c r="C10" s="53">
        <v>2</v>
      </c>
      <c r="D10" s="53">
        <v>15.2</v>
      </c>
      <c r="E10" s="53">
        <v>72.099999999999994</v>
      </c>
      <c r="F10" s="53">
        <v>1.8</v>
      </c>
      <c r="G10" s="53">
        <v>6</v>
      </c>
      <c r="H10" s="53">
        <v>0.1</v>
      </c>
      <c r="I10" s="53">
        <v>0</v>
      </c>
    </row>
    <row r="11" spans="1:9" ht="16.5" thickBot="1" x14ac:dyDescent="0.3">
      <c r="A11" s="21" t="s">
        <v>19</v>
      </c>
      <c r="B11" s="53">
        <v>0.1</v>
      </c>
      <c r="C11" s="53">
        <v>0.5</v>
      </c>
      <c r="D11" s="53">
        <v>11.6</v>
      </c>
      <c r="E11" s="53">
        <v>71.3</v>
      </c>
      <c r="F11" s="53">
        <v>0.2</v>
      </c>
      <c r="G11" s="53">
        <v>16</v>
      </c>
      <c r="H11" s="53">
        <v>0</v>
      </c>
      <c r="I11" s="53">
        <v>0.4</v>
      </c>
    </row>
    <row r="12" spans="1:9" ht="16.5" thickBot="1" x14ac:dyDescent="0.3">
      <c r="A12" s="21" t="s">
        <v>20</v>
      </c>
      <c r="B12" s="53">
        <v>0.5</v>
      </c>
      <c r="C12" s="53">
        <v>2.4</v>
      </c>
      <c r="D12" s="53">
        <v>9.5</v>
      </c>
      <c r="E12" s="53">
        <v>38.5</v>
      </c>
      <c r="F12" s="53">
        <v>0.5</v>
      </c>
      <c r="G12" s="53">
        <v>48.6</v>
      </c>
      <c r="H12" s="53">
        <v>0</v>
      </c>
      <c r="I12" s="53">
        <v>0</v>
      </c>
    </row>
    <row r="13" spans="1:9" ht="16.5" thickBot="1" x14ac:dyDescent="0.3">
      <c r="A13" s="21" t="s">
        <v>21</v>
      </c>
      <c r="B13" s="53">
        <v>3.6</v>
      </c>
      <c r="C13" s="53">
        <v>20.100000000000001</v>
      </c>
      <c r="D13" s="53">
        <v>0</v>
      </c>
      <c r="E13" s="53">
        <v>52.9</v>
      </c>
      <c r="F13" s="53">
        <v>0</v>
      </c>
      <c r="G13" s="53">
        <v>23.1</v>
      </c>
      <c r="H13" s="53">
        <v>0</v>
      </c>
      <c r="I13" s="53">
        <v>0.4</v>
      </c>
    </row>
    <row r="14" spans="1:9" ht="16.5" thickBot="1" x14ac:dyDescent="0.3">
      <c r="A14" s="21" t="s">
        <v>22</v>
      </c>
      <c r="B14" s="53">
        <v>4</v>
      </c>
      <c r="C14" s="53">
        <v>33.6</v>
      </c>
      <c r="D14" s="53">
        <v>3.4</v>
      </c>
      <c r="E14" s="53">
        <v>39.5</v>
      </c>
      <c r="F14" s="53">
        <v>12.6</v>
      </c>
      <c r="G14" s="53">
        <v>6</v>
      </c>
      <c r="H14" s="53">
        <v>0.6</v>
      </c>
      <c r="I14" s="53">
        <v>0.2</v>
      </c>
    </row>
    <row r="15" spans="1:9" ht="16.5" thickBot="1" x14ac:dyDescent="0.3">
      <c r="A15" s="234" t="s">
        <v>83</v>
      </c>
      <c r="B15" s="235"/>
      <c r="C15" s="235"/>
      <c r="D15" s="235"/>
      <c r="E15" s="235"/>
      <c r="F15" s="235"/>
      <c r="G15" s="235"/>
      <c r="H15" s="235"/>
      <c r="I15" s="236"/>
    </row>
    <row r="16" spans="1:9" ht="16.5" thickBot="1" x14ac:dyDescent="0.3">
      <c r="A16" s="21" t="s">
        <v>24</v>
      </c>
      <c r="B16" s="53">
        <v>6.1</v>
      </c>
      <c r="C16" s="53">
        <v>22.4</v>
      </c>
      <c r="D16" s="53">
        <v>5.2</v>
      </c>
      <c r="E16" s="53">
        <v>46.2</v>
      </c>
      <c r="F16" s="53">
        <v>8.6999999999999993</v>
      </c>
      <c r="G16" s="53">
        <v>10.7</v>
      </c>
      <c r="H16" s="53">
        <v>0.5</v>
      </c>
      <c r="I16" s="53">
        <v>0.2</v>
      </c>
    </row>
    <row r="17" spans="1:9" ht="16.5" thickBot="1" x14ac:dyDescent="0.3">
      <c r="A17" s="51" t="s">
        <v>123</v>
      </c>
      <c r="B17" s="48">
        <v>4</v>
      </c>
      <c r="C17" s="48">
        <v>33.6</v>
      </c>
      <c r="D17" s="48">
        <v>3.4</v>
      </c>
      <c r="E17" s="48">
        <v>39.5</v>
      </c>
      <c r="F17" s="48">
        <v>12.6</v>
      </c>
      <c r="G17" s="48">
        <v>6</v>
      </c>
      <c r="H17" s="48">
        <v>0.6</v>
      </c>
      <c r="I17" s="48">
        <v>0.2</v>
      </c>
    </row>
    <row r="18" spans="1:9" ht="16.5" thickBot="1" x14ac:dyDescent="0.3">
      <c r="A18" s="51" t="s">
        <v>124</v>
      </c>
      <c r="B18" s="48">
        <v>8.6</v>
      </c>
      <c r="C18" s="48">
        <v>8.6999999999999993</v>
      </c>
      <c r="D18" s="48">
        <v>7.5</v>
      </c>
      <c r="E18" s="48">
        <v>54.3</v>
      </c>
      <c r="F18" s="48">
        <v>4</v>
      </c>
      <c r="G18" s="48">
        <v>16.399999999999999</v>
      </c>
      <c r="H18" s="48">
        <v>0.3</v>
      </c>
      <c r="I18" s="48">
        <v>0.1</v>
      </c>
    </row>
    <row r="19" spans="1:9" ht="16.5" thickBot="1" x14ac:dyDescent="0.3">
      <c r="A19" s="21" t="s">
        <v>25</v>
      </c>
      <c r="B19" s="48">
        <v>3.8</v>
      </c>
      <c r="C19" s="48">
        <v>4.3</v>
      </c>
      <c r="D19" s="48">
        <v>13.8</v>
      </c>
      <c r="E19" s="48">
        <v>51.2</v>
      </c>
      <c r="F19" s="48">
        <v>0.4</v>
      </c>
      <c r="G19" s="48">
        <v>26.3</v>
      </c>
      <c r="H19" s="48">
        <v>0.1</v>
      </c>
      <c r="I19" s="48">
        <v>0.1</v>
      </c>
    </row>
    <row r="20" spans="1:9" ht="16.5" thickBot="1" x14ac:dyDescent="0.3">
      <c r="A20" s="23" t="s">
        <v>33</v>
      </c>
      <c r="B20" s="64">
        <v>4.4000000000000004</v>
      </c>
      <c r="C20" s="64">
        <v>9.1</v>
      </c>
      <c r="D20" s="64">
        <v>11.6</v>
      </c>
      <c r="E20" s="64">
        <v>49.9</v>
      </c>
      <c r="F20" s="64">
        <v>2.6</v>
      </c>
      <c r="G20" s="64">
        <v>22.2</v>
      </c>
      <c r="H20" s="64">
        <v>0.2</v>
      </c>
      <c r="I20" s="64">
        <v>0.1</v>
      </c>
    </row>
    <row r="21" spans="1:9" ht="15.75" x14ac:dyDescent="0.25">
      <c r="A21" s="37" t="s">
        <v>45</v>
      </c>
      <c r="B21" s="37"/>
      <c r="C21" s="37"/>
      <c r="D21" s="37"/>
      <c r="E21" s="37"/>
      <c r="F21" s="37"/>
      <c r="G21" s="37"/>
      <c r="H21" s="37"/>
      <c r="I21" s="37"/>
    </row>
    <row r="22" spans="1:9" ht="15.75" x14ac:dyDescent="0.25">
      <c r="A22" s="163"/>
    </row>
  </sheetData>
  <mergeCells count="4">
    <mergeCell ref="A5:I5"/>
    <mergeCell ref="A15:I15"/>
    <mergeCell ref="A3:I3"/>
    <mergeCell ref="A21:I2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2E9B-5FB1-4EBF-9E50-C32F034ABD4D}">
  <dimension ref="A1:G20"/>
  <sheetViews>
    <sheetView workbookViewId="0">
      <selection activeCell="J13" sqref="J13"/>
    </sheetView>
  </sheetViews>
  <sheetFormatPr baseColWidth="10" defaultRowHeight="15" x14ac:dyDescent="0.25"/>
  <cols>
    <col min="2" max="2" width="19.42578125" customWidth="1"/>
    <col min="4" max="4" width="23.28515625" customWidth="1"/>
    <col min="5" max="5" width="22" customWidth="1"/>
    <col min="7" max="7" width="24.5703125" customWidth="1"/>
  </cols>
  <sheetData>
    <row r="1" spans="1:7" ht="15.75" x14ac:dyDescent="0.25">
      <c r="A1" s="163"/>
    </row>
    <row r="2" spans="1:7" ht="16.5" thickBot="1" x14ac:dyDescent="0.3">
      <c r="A2" s="31" t="s">
        <v>278</v>
      </c>
      <c r="B2" s="31"/>
      <c r="C2" s="31"/>
      <c r="D2" s="31"/>
      <c r="E2" s="31"/>
      <c r="F2" s="31"/>
      <c r="G2" s="31"/>
    </row>
    <row r="3" spans="1:7" ht="16.5" thickBot="1" x14ac:dyDescent="0.3">
      <c r="A3" s="34"/>
      <c r="B3" s="87" t="s">
        <v>257</v>
      </c>
      <c r="C3" s="87" t="s">
        <v>258</v>
      </c>
      <c r="D3" s="87" t="s">
        <v>259</v>
      </c>
      <c r="E3" s="87" t="s">
        <v>260</v>
      </c>
      <c r="F3" s="87" t="s">
        <v>261</v>
      </c>
      <c r="G3" s="87" t="s">
        <v>262</v>
      </c>
    </row>
    <row r="4" spans="1:7" ht="16.5" thickBot="1" x14ac:dyDescent="0.3">
      <c r="A4" s="25" t="s">
        <v>13</v>
      </c>
      <c r="B4" s="26"/>
      <c r="C4" s="26"/>
      <c r="D4" s="26"/>
      <c r="E4" s="26"/>
      <c r="F4" s="26"/>
      <c r="G4" s="29"/>
    </row>
    <row r="5" spans="1:7" ht="16.5" thickBot="1" x14ac:dyDescent="0.3">
      <c r="A5" s="21" t="s">
        <v>14</v>
      </c>
      <c r="B5" s="22">
        <v>90</v>
      </c>
      <c r="C5" s="22">
        <v>30.5</v>
      </c>
      <c r="D5" s="22">
        <v>21.9</v>
      </c>
      <c r="E5" s="22">
        <v>1.1000000000000001</v>
      </c>
      <c r="F5" s="22">
        <v>1.2</v>
      </c>
      <c r="G5" s="22">
        <v>1.1000000000000001</v>
      </c>
    </row>
    <row r="6" spans="1:7" ht="16.5" thickBot="1" x14ac:dyDescent="0.3">
      <c r="A6" s="21" t="s">
        <v>15</v>
      </c>
      <c r="B6" s="22">
        <v>83.3</v>
      </c>
      <c r="C6" s="22">
        <v>41.2</v>
      </c>
      <c r="D6" s="22">
        <v>6.8</v>
      </c>
      <c r="E6" s="22">
        <v>3.3</v>
      </c>
      <c r="F6" s="22">
        <v>1.7</v>
      </c>
      <c r="G6" s="22">
        <v>1.1000000000000001</v>
      </c>
    </row>
    <row r="7" spans="1:7" ht="16.5" thickBot="1" x14ac:dyDescent="0.3">
      <c r="A7" s="21" t="s">
        <v>16</v>
      </c>
      <c r="B7" s="22">
        <v>95.9</v>
      </c>
      <c r="C7" s="22">
        <v>40.6</v>
      </c>
      <c r="D7" s="22">
        <v>17.3</v>
      </c>
      <c r="E7" s="22">
        <v>11.1</v>
      </c>
      <c r="F7" s="22">
        <v>1</v>
      </c>
      <c r="G7" s="22">
        <v>0.1</v>
      </c>
    </row>
    <row r="8" spans="1:7" ht="16.5" thickBot="1" x14ac:dyDescent="0.3">
      <c r="A8" s="21" t="s">
        <v>17</v>
      </c>
      <c r="B8" s="22">
        <v>67.8</v>
      </c>
      <c r="C8" s="22">
        <v>24.2</v>
      </c>
      <c r="D8" s="22">
        <v>11.6</v>
      </c>
      <c r="E8" s="22">
        <v>6.3</v>
      </c>
      <c r="F8" s="22">
        <v>0.5</v>
      </c>
      <c r="G8" s="22">
        <v>0.3</v>
      </c>
    </row>
    <row r="9" spans="1:7" ht="16.5" thickBot="1" x14ac:dyDescent="0.3">
      <c r="A9" s="21" t="s">
        <v>18</v>
      </c>
      <c r="B9" s="22">
        <v>87</v>
      </c>
      <c r="C9" s="22">
        <v>20.2</v>
      </c>
      <c r="D9" s="22">
        <v>14</v>
      </c>
      <c r="E9" s="22">
        <v>3.1</v>
      </c>
      <c r="F9" s="22">
        <v>3.2</v>
      </c>
      <c r="G9" s="22">
        <v>1.2</v>
      </c>
    </row>
    <row r="10" spans="1:7" ht="16.5" thickBot="1" x14ac:dyDescent="0.3">
      <c r="A10" s="21" t="s">
        <v>19</v>
      </c>
      <c r="B10" s="22">
        <v>59.9</v>
      </c>
      <c r="C10" s="22">
        <v>34.1</v>
      </c>
      <c r="D10" s="22">
        <v>21.6</v>
      </c>
      <c r="E10" s="22">
        <v>4.3</v>
      </c>
      <c r="F10" s="22">
        <v>1</v>
      </c>
      <c r="G10" s="22">
        <v>0.3</v>
      </c>
    </row>
    <row r="11" spans="1:7" ht="16.5" thickBot="1" x14ac:dyDescent="0.3">
      <c r="A11" s="21" t="s">
        <v>20</v>
      </c>
      <c r="B11" s="22">
        <v>48.2</v>
      </c>
      <c r="C11" s="22">
        <v>12.6</v>
      </c>
      <c r="D11" s="22">
        <v>7.1</v>
      </c>
      <c r="E11" s="22">
        <v>0.3</v>
      </c>
      <c r="F11" s="22">
        <v>0.4</v>
      </c>
      <c r="G11" s="22">
        <v>0.6</v>
      </c>
    </row>
    <row r="12" spans="1:7" ht="16.5" thickBot="1" x14ac:dyDescent="0.3">
      <c r="A12" s="21" t="s">
        <v>21</v>
      </c>
      <c r="B12" s="22">
        <v>76.2</v>
      </c>
      <c r="C12" s="22">
        <v>56.6</v>
      </c>
      <c r="D12" s="22">
        <v>17.100000000000001</v>
      </c>
      <c r="E12" s="22">
        <v>0.9</v>
      </c>
      <c r="F12" s="22">
        <v>11.3</v>
      </c>
      <c r="G12" s="22">
        <v>2.7</v>
      </c>
    </row>
    <row r="13" spans="1:7" ht="16.5" thickBot="1" x14ac:dyDescent="0.3">
      <c r="A13" s="21" t="s">
        <v>22</v>
      </c>
      <c r="B13" s="22">
        <v>97.9</v>
      </c>
      <c r="C13" s="22">
        <v>84.6</v>
      </c>
      <c r="D13" s="22">
        <v>73</v>
      </c>
      <c r="E13" s="22">
        <v>13</v>
      </c>
      <c r="F13" s="22">
        <v>14.3</v>
      </c>
      <c r="G13" s="22">
        <v>1.8</v>
      </c>
    </row>
    <row r="14" spans="1:7" ht="16.5" thickBot="1" x14ac:dyDescent="0.3">
      <c r="A14" s="25" t="s">
        <v>23</v>
      </c>
      <c r="B14" s="26"/>
      <c r="C14" s="26"/>
      <c r="D14" s="26"/>
      <c r="E14" s="26"/>
      <c r="F14" s="26"/>
      <c r="G14" s="29"/>
    </row>
    <row r="15" spans="1:7" ht="16.5" thickBot="1" x14ac:dyDescent="0.3">
      <c r="A15" s="21" t="s">
        <v>24</v>
      </c>
      <c r="B15" s="22">
        <v>94.8</v>
      </c>
      <c r="C15" s="22">
        <v>74.099999999999994</v>
      </c>
      <c r="D15" s="22">
        <v>54.3</v>
      </c>
      <c r="E15" s="22">
        <v>11.1</v>
      </c>
      <c r="F15" s="22">
        <v>10.1</v>
      </c>
      <c r="G15" s="22">
        <v>1.2</v>
      </c>
    </row>
    <row r="16" spans="1:7" ht="16.5" thickBot="1" x14ac:dyDescent="0.3">
      <c r="A16" s="51" t="s">
        <v>142</v>
      </c>
      <c r="B16" s="94">
        <v>97.9</v>
      </c>
      <c r="C16" s="94">
        <v>84.6</v>
      </c>
      <c r="D16" s="94">
        <v>73</v>
      </c>
      <c r="E16" s="94">
        <v>13</v>
      </c>
      <c r="F16" s="94">
        <v>14.3</v>
      </c>
      <c r="G16" s="94">
        <v>1.8</v>
      </c>
    </row>
    <row r="17" spans="1:7" ht="16.5" thickBot="1" x14ac:dyDescent="0.3">
      <c r="A17" s="51" t="s">
        <v>143</v>
      </c>
      <c r="B17" s="94">
        <v>91</v>
      </c>
      <c r="C17" s="94">
        <v>61.3</v>
      </c>
      <c r="D17" s="94">
        <v>31.4</v>
      </c>
      <c r="E17" s="94">
        <v>8.9</v>
      </c>
      <c r="F17" s="94">
        <v>5</v>
      </c>
      <c r="G17" s="94">
        <v>0.5</v>
      </c>
    </row>
    <row r="18" spans="1:7" ht="16.5" thickBot="1" x14ac:dyDescent="0.3">
      <c r="A18" s="21" t="s">
        <v>25</v>
      </c>
      <c r="B18" s="22">
        <v>77.400000000000006</v>
      </c>
      <c r="C18" s="22">
        <v>25.7</v>
      </c>
      <c r="D18" s="22">
        <v>11.2</v>
      </c>
      <c r="E18" s="22">
        <v>4</v>
      </c>
      <c r="F18" s="22">
        <v>0.9</v>
      </c>
      <c r="G18" s="22">
        <v>0.7</v>
      </c>
    </row>
    <row r="19" spans="1:7" ht="16.5" thickBot="1" x14ac:dyDescent="0.3">
      <c r="A19" s="23" t="s">
        <v>33</v>
      </c>
      <c r="B19" s="24">
        <v>82</v>
      </c>
      <c r="C19" s="24">
        <v>38.299999999999997</v>
      </c>
      <c r="D19" s="24">
        <v>22.5</v>
      </c>
      <c r="E19" s="24">
        <v>5.9</v>
      </c>
      <c r="F19" s="24">
        <v>3.3</v>
      </c>
      <c r="G19" s="24">
        <v>0.9</v>
      </c>
    </row>
    <row r="20" spans="1:7" ht="15.75" x14ac:dyDescent="0.25">
      <c r="A20" s="37" t="s">
        <v>45</v>
      </c>
      <c r="B20" s="37"/>
      <c r="C20" s="37"/>
      <c r="D20" s="37"/>
      <c r="E20" s="37"/>
      <c r="F20" s="37"/>
      <c r="G20" s="37"/>
    </row>
  </sheetData>
  <mergeCells count="4">
    <mergeCell ref="A4:G4"/>
    <mergeCell ref="A14:G14"/>
    <mergeCell ref="A2:G2"/>
    <mergeCell ref="A20:G20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665B-1462-4D1D-8CA6-4C60F67E700F}">
  <dimension ref="B6:E13"/>
  <sheetViews>
    <sheetView workbookViewId="0">
      <selection activeCell="N14" sqref="N14"/>
    </sheetView>
  </sheetViews>
  <sheetFormatPr baseColWidth="10" defaultRowHeight="15" x14ac:dyDescent="0.25"/>
  <sheetData>
    <row r="6" spans="2:5" ht="15.75" customHeight="1" x14ac:dyDescent="0.25">
      <c r="B6" s="240" t="s">
        <v>279</v>
      </c>
      <c r="C6" s="240"/>
      <c r="D6" s="240"/>
      <c r="E6" s="240"/>
    </row>
    <row r="7" spans="2:5" x14ac:dyDescent="0.25">
      <c r="B7" s="240"/>
      <c r="C7" s="240"/>
      <c r="D7" s="240"/>
      <c r="E7" s="240"/>
    </row>
    <row r="8" spans="2:5" x14ac:dyDescent="0.25">
      <c r="B8" s="240"/>
      <c r="C8" s="240"/>
      <c r="D8" s="240"/>
      <c r="E8" s="240"/>
    </row>
    <row r="9" spans="2:5" x14ac:dyDescent="0.25">
      <c r="B9" s="240"/>
      <c r="C9" s="240"/>
      <c r="D9" s="240"/>
      <c r="E9" s="240"/>
    </row>
    <row r="10" spans="2:5" x14ac:dyDescent="0.25">
      <c r="B10" s="240"/>
      <c r="C10" s="240"/>
      <c r="D10" s="240"/>
      <c r="E10" s="240"/>
    </row>
    <row r="11" spans="2:5" x14ac:dyDescent="0.25">
      <c r="B11" s="240"/>
      <c r="C11" s="240"/>
      <c r="D11" s="240"/>
      <c r="E11" s="240"/>
    </row>
    <row r="12" spans="2:5" x14ac:dyDescent="0.25">
      <c r="B12" s="240"/>
      <c r="C12" s="240"/>
      <c r="D12" s="240"/>
      <c r="E12" s="240"/>
    </row>
    <row r="13" spans="2:5" x14ac:dyDescent="0.25">
      <c r="B13" s="240"/>
      <c r="C13" s="240"/>
      <c r="D13" s="240"/>
      <c r="E13" s="240"/>
    </row>
  </sheetData>
  <mergeCells count="1">
    <mergeCell ref="B6:E1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141A-8D18-44D0-BBFA-1213FFA95F5B}">
  <dimension ref="A1:B23"/>
  <sheetViews>
    <sheetView workbookViewId="0">
      <selection activeCell="H11" sqref="H11"/>
    </sheetView>
  </sheetViews>
  <sheetFormatPr baseColWidth="10" defaultRowHeight="15" x14ac:dyDescent="0.25"/>
  <cols>
    <col min="1" max="1" width="37.42578125" customWidth="1"/>
    <col min="2" max="2" width="41.42578125" customWidth="1"/>
  </cols>
  <sheetData>
    <row r="1" spans="1:2" ht="39.75" customHeight="1" thickBot="1" x14ac:dyDescent="0.3">
      <c r="A1" s="32" t="s">
        <v>280</v>
      </c>
      <c r="B1" s="32"/>
    </row>
    <row r="2" spans="1:2" ht="16.5" thickBot="1" x14ac:dyDescent="0.3">
      <c r="A2" s="232"/>
      <c r="B2" s="241" t="s">
        <v>34</v>
      </c>
    </row>
    <row r="3" spans="1:2" ht="16.5" thickBot="1" x14ac:dyDescent="0.3">
      <c r="A3" s="25" t="s">
        <v>13</v>
      </c>
      <c r="B3" s="26"/>
    </row>
    <row r="4" spans="1:2" ht="16.5" thickBot="1" x14ac:dyDescent="0.3">
      <c r="A4" s="21" t="s">
        <v>14</v>
      </c>
      <c r="B4" s="22">
        <v>54.5</v>
      </c>
    </row>
    <row r="5" spans="1:2" ht="16.5" thickBot="1" x14ac:dyDescent="0.3">
      <c r="A5" s="21" t="s">
        <v>15</v>
      </c>
      <c r="B5" s="22">
        <v>29.4</v>
      </c>
    </row>
    <row r="6" spans="1:2" ht="16.5" thickBot="1" x14ac:dyDescent="0.3">
      <c r="A6" s="21" t="s">
        <v>16</v>
      </c>
      <c r="B6" s="22">
        <v>19.399999999999999</v>
      </c>
    </row>
    <row r="7" spans="1:2" ht="16.5" thickBot="1" x14ac:dyDescent="0.3">
      <c r="A7" s="21" t="s">
        <v>17</v>
      </c>
      <c r="B7" s="22">
        <v>20.3</v>
      </c>
    </row>
    <row r="8" spans="1:2" ht="16.5" thickBot="1" x14ac:dyDescent="0.3">
      <c r="A8" s="21" t="s">
        <v>18</v>
      </c>
      <c r="B8" s="22">
        <v>40.700000000000003</v>
      </c>
    </row>
    <row r="9" spans="1:2" ht="16.5" thickBot="1" x14ac:dyDescent="0.3">
      <c r="A9" s="21" t="s">
        <v>19</v>
      </c>
      <c r="B9" s="22">
        <v>49</v>
      </c>
    </row>
    <row r="10" spans="1:2" ht="16.5" thickBot="1" x14ac:dyDescent="0.3">
      <c r="A10" s="21" t="s">
        <v>20</v>
      </c>
      <c r="B10" s="22">
        <v>63.3</v>
      </c>
    </row>
    <row r="11" spans="1:2" ht="16.5" thickBot="1" x14ac:dyDescent="0.3">
      <c r="A11" s="21" t="s">
        <v>21</v>
      </c>
      <c r="B11" s="22">
        <v>16.7</v>
      </c>
    </row>
    <row r="12" spans="1:2" ht="16.5" thickBot="1" x14ac:dyDescent="0.3">
      <c r="A12" s="21" t="s">
        <v>22</v>
      </c>
      <c r="B12" s="22">
        <v>25.2</v>
      </c>
    </row>
    <row r="13" spans="1:2" ht="16.5" thickBot="1" x14ac:dyDescent="0.3">
      <c r="A13" s="234" t="s">
        <v>23</v>
      </c>
      <c r="B13" s="235"/>
    </row>
    <row r="14" spans="1:2" ht="16.5" thickBot="1" x14ac:dyDescent="0.3">
      <c r="A14" s="21" t="s">
        <v>24</v>
      </c>
      <c r="B14" s="22">
        <v>28.4</v>
      </c>
    </row>
    <row r="15" spans="1:2" ht="16.5" thickBot="1" x14ac:dyDescent="0.3">
      <c r="A15" s="51" t="s">
        <v>123</v>
      </c>
      <c r="B15" s="90">
        <v>25.2</v>
      </c>
    </row>
    <row r="16" spans="1:2" ht="16.5" thickBot="1" x14ac:dyDescent="0.3">
      <c r="A16" s="51" t="s">
        <v>124</v>
      </c>
      <c r="B16" s="90">
        <v>32.200000000000003</v>
      </c>
    </row>
    <row r="17" spans="1:2" ht="16.5" thickBot="1" x14ac:dyDescent="0.3">
      <c r="A17" s="21" t="s">
        <v>25</v>
      </c>
      <c r="B17" s="90">
        <v>35.299999999999997</v>
      </c>
    </row>
    <row r="18" spans="1:2" ht="16.5" thickBot="1" x14ac:dyDescent="0.3">
      <c r="A18" s="23" t="s">
        <v>33</v>
      </c>
      <c r="B18" s="102">
        <v>33.5</v>
      </c>
    </row>
    <row r="19" spans="1:2" ht="15.75" x14ac:dyDescent="0.25">
      <c r="A19" s="36" t="s">
        <v>45</v>
      </c>
    </row>
    <row r="20" spans="1:2" ht="15.75" x14ac:dyDescent="0.25">
      <c r="A20" s="170"/>
    </row>
    <row r="21" spans="1:2" ht="15.75" x14ac:dyDescent="0.25">
      <c r="A21" s="170"/>
    </row>
    <row r="22" spans="1:2" ht="15.75" x14ac:dyDescent="0.25">
      <c r="A22" s="170"/>
    </row>
    <row r="23" spans="1:2" ht="15.75" x14ac:dyDescent="0.25">
      <c r="A23" s="170"/>
    </row>
  </sheetData>
  <mergeCells count="3">
    <mergeCell ref="A3:B3"/>
    <mergeCell ref="A13:B13"/>
    <mergeCell ref="A1:B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B71C1-9C8F-4877-8CAF-3A1F721AF50A}">
  <dimension ref="A1:K20"/>
  <sheetViews>
    <sheetView workbookViewId="0">
      <selection activeCell="M2" sqref="M2"/>
    </sheetView>
  </sheetViews>
  <sheetFormatPr baseColWidth="10" defaultRowHeight="15" x14ac:dyDescent="0.25"/>
  <sheetData>
    <row r="1" spans="1:11" ht="16.5" thickBot="1" x14ac:dyDescent="0.3">
      <c r="A1" s="248" t="s">
        <v>291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64.5" thickTop="1" thickBot="1" x14ac:dyDescent="0.3">
      <c r="A2" s="242"/>
      <c r="B2" s="243" t="s">
        <v>281</v>
      </c>
      <c r="C2" s="243" t="s">
        <v>282</v>
      </c>
      <c r="D2" s="243" t="s">
        <v>283</v>
      </c>
      <c r="E2" s="243" t="s">
        <v>284</v>
      </c>
      <c r="F2" s="243" t="s">
        <v>285</v>
      </c>
      <c r="G2" s="243" t="s">
        <v>286</v>
      </c>
      <c r="H2" s="243" t="s">
        <v>287</v>
      </c>
      <c r="I2" s="243" t="s">
        <v>288</v>
      </c>
      <c r="J2" s="243" t="s">
        <v>289</v>
      </c>
      <c r="K2" s="243" t="s">
        <v>290</v>
      </c>
    </row>
    <row r="3" spans="1:11" ht="17.25" thickTop="1" thickBot="1" x14ac:dyDescent="0.3">
      <c r="A3" s="244" t="s">
        <v>13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</row>
    <row r="4" spans="1:11" ht="17.25" thickTop="1" thickBot="1" x14ac:dyDescent="0.3">
      <c r="A4" s="153" t="s">
        <v>117</v>
      </c>
      <c r="B4" s="154">
        <v>36.4</v>
      </c>
      <c r="C4" s="154">
        <v>0.1</v>
      </c>
      <c r="D4" s="154">
        <v>3.5</v>
      </c>
      <c r="E4" s="154">
        <v>13.4</v>
      </c>
      <c r="F4" s="154">
        <v>0</v>
      </c>
      <c r="G4" s="154">
        <v>2.9</v>
      </c>
      <c r="H4" s="154">
        <v>4.5</v>
      </c>
      <c r="I4" s="154">
        <v>5.6</v>
      </c>
      <c r="J4" s="154">
        <v>32.299999999999997</v>
      </c>
      <c r="K4" s="154">
        <v>3.6</v>
      </c>
    </row>
    <row r="5" spans="1:11" ht="16.5" thickBot="1" x14ac:dyDescent="0.3">
      <c r="A5" s="153" t="s">
        <v>118</v>
      </c>
      <c r="B5" s="154">
        <v>62.6</v>
      </c>
      <c r="C5" s="154">
        <v>0.8</v>
      </c>
      <c r="D5" s="154">
        <v>0.4</v>
      </c>
      <c r="E5" s="154">
        <v>9.8000000000000007</v>
      </c>
      <c r="F5" s="154">
        <v>0</v>
      </c>
      <c r="G5" s="154">
        <v>0.2</v>
      </c>
      <c r="H5" s="154">
        <v>0.5</v>
      </c>
      <c r="I5" s="154">
        <v>5.8</v>
      </c>
      <c r="J5" s="154">
        <v>20.2</v>
      </c>
      <c r="K5" s="154">
        <v>0</v>
      </c>
    </row>
    <row r="6" spans="1:11" ht="16.5" thickBot="1" x14ac:dyDescent="0.3">
      <c r="A6" s="153" t="s">
        <v>119</v>
      </c>
      <c r="B6" s="154">
        <v>39.4</v>
      </c>
      <c r="C6" s="154">
        <v>0</v>
      </c>
      <c r="D6" s="154">
        <v>0</v>
      </c>
      <c r="E6" s="154">
        <v>12.4</v>
      </c>
      <c r="F6" s="154">
        <v>0.9</v>
      </c>
      <c r="G6" s="154">
        <v>0</v>
      </c>
      <c r="H6" s="154">
        <v>2.1</v>
      </c>
      <c r="I6" s="154">
        <v>13.2</v>
      </c>
      <c r="J6" s="154">
        <v>30.7</v>
      </c>
      <c r="K6" s="154">
        <v>1</v>
      </c>
    </row>
    <row r="7" spans="1:11" ht="16.5" thickBot="1" x14ac:dyDescent="0.3">
      <c r="A7" s="153" t="s">
        <v>120</v>
      </c>
      <c r="B7" s="154">
        <v>3.6</v>
      </c>
      <c r="C7" s="154">
        <v>0</v>
      </c>
      <c r="D7" s="154">
        <v>0</v>
      </c>
      <c r="E7" s="154">
        <v>16.7</v>
      </c>
      <c r="F7" s="154">
        <v>1.8</v>
      </c>
      <c r="G7" s="154">
        <v>8.6</v>
      </c>
      <c r="H7" s="154">
        <v>1.7</v>
      </c>
      <c r="I7" s="154">
        <v>30.4</v>
      </c>
      <c r="J7" s="154">
        <v>33.700000000000003</v>
      </c>
      <c r="K7" s="154">
        <v>11.5</v>
      </c>
    </row>
    <row r="8" spans="1:11" ht="16.5" thickBot="1" x14ac:dyDescent="0.3">
      <c r="A8" s="153" t="s">
        <v>121</v>
      </c>
      <c r="B8" s="154">
        <v>20.399999999999999</v>
      </c>
      <c r="C8" s="154">
        <v>22.2</v>
      </c>
      <c r="D8" s="154">
        <v>30.4</v>
      </c>
      <c r="E8" s="154">
        <v>35.6</v>
      </c>
      <c r="F8" s="154">
        <v>0</v>
      </c>
      <c r="G8" s="154">
        <v>5</v>
      </c>
      <c r="H8" s="154">
        <v>8</v>
      </c>
      <c r="I8" s="154">
        <v>2.2000000000000002</v>
      </c>
      <c r="J8" s="154">
        <v>22.3</v>
      </c>
      <c r="K8" s="154">
        <v>14</v>
      </c>
    </row>
    <row r="9" spans="1:11" ht="16.5" thickBot="1" x14ac:dyDescent="0.3">
      <c r="A9" s="153" t="s">
        <v>19</v>
      </c>
      <c r="B9" s="154">
        <v>22.5</v>
      </c>
      <c r="C9" s="154">
        <v>0</v>
      </c>
      <c r="D9" s="154">
        <v>0.3</v>
      </c>
      <c r="E9" s="154">
        <v>6</v>
      </c>
      <c r="F9" s="154">
        <v>0</v>
      </c>
      <c r="G9" s="154">
        <v>0.2</v>
      </c>
      <c r="H9" s="154">
        <v>20.7</v>
      </c>
      <c r="I9" s="154">
        <v>17</v>
      </c>
      <c r="J9" s="154">
        <v>51.9</v>
      </c>
      <c r="K9" s="154">
        <v>11.7</v>
      </c>
    </row>
    <row r="10" spans="1:11" ht="16.5" thickBot="1" x14ac:dyDescent="0.3">
      <c r="A10" s="153" t="s">
        <v>20</v>
      </c>
      <c r="B10" s="154">
        <v>32.299999999999997</v>
      </c>
      <c r="C10" s="154">
        <v>2.2999999999999998</v>
      </c>
      <c r="D10" s="154">
        <v>39.1</v>
      </c>
      <c r="E10" s="154">
        <v>18.899999999999999</v>
      </c>
      <c r="F10" s="154">
        <v>0</v>
      </c>
      <c r="G10" s="154">
        <v>1.1000000000000001</v>
      </c>
      <c r="H10" s="154">
        <v>2.2999999999999998</v>
      </c>
      <c r="I10" s="154">
        <v>0.1</v>
      </c>
      <c r="J10" s="154">
        <v>10.9</v>
      </c>
      <c r="K10" s="154">
        <v>3.6</v>
      </c>
    </row>
    <row r="11" spans="1:11" ht="16.5" thickBot="1" x14ac:dyDescent="0.3">
      <c r="A11" s="153" t="s">
        <v>21</v>
      </c>
      <c r="B11" s="154">
        <v>14.2</v>
      </c>
      <c r="C11" s="154">
        <v>2.1</v>
      </c>
      <c r="D11" s="154">
        <v>4.2</v>
      </c>
      <c r="E11" s="154">
        <v>1.6</v>
      </c>
      <c r="F11" s="154">
        <v>0</v>
      </c>
      <c r="G11" s="154">
        <v>0</v>
      </c>
      <c r="H11" s="154">
        <v>4.9000000000000004</v>
      </c>
      <c r="I11" s="154">
        <v>42</v>
      </c>
      <c r="J11" s="154">
        <v>65.599999999999994</v>
      </c>
      <c r="K11" s="154">
        <v>0</v>
      </c>
    </row>
    <row r="12" spans="1:11" ht="16.5" thickBot="1" x14ac:dyDescent="0.3">
      <c r="A12" s="153" t="s">
        <v>122</v>
      </c>
      <c r="B12" s="154">
        <v>54.8</v>
      </c>
      <c r="C12" s="154">
        <v>0.5</v>
      </c>
      <c r="D12" s="154">
        <v>0.2</v>
      </c>
      <c r="E12" s="154">
        <v>0</v>
      </c>
      <c r="F12" s="154">
        <v>0</v>
      </c>
      <c r="G12" s="154">
        <v>0.6</v>
      </c>
      <c r="H12" s="154">
        <v>0.5</v>
      </c>
      <c r="I12" s="154">
        <v>11.9</v>
      </c>
      <c r="J12" s="154">
        <v>35.9</v>
      </c>
      <c r="K12" s="154">
        <v>1.2</v>
      </c>
    </row>
    <row r="13" spans="1:11" ht="16.5" thickBot="1" x14ac:dyDescent="0.3">
      <c r="A13" s="244" t="s">
        <v>23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6"/>
    </row>
    <row r="14" spans="1:11" ht="17.25" thickTop="1" thickBot="1" x14ac:dyDescent="0.3">
      <c r="A14" s="21" t="s">
        <v>24</v>
      </c>
      <c r="B14" s="154">
        <v>46.3</v>
      </c>
      <c r="C14" s="154">
        <v>2</v>
      </c>
      <c r="D14" s="154">
        <v>4.2</v>
      </c>
      <c r="E14" s="154">
        <v>4</v>
      </c>
      <c r="F14" s="154">
        <v>0</v>
      </c>
      <c r="G14" s="154">
        <v>1.3</v>
      </c>
      <c r="H14" s="154">
        <v>3.4</v>
      </c>
      <c r="I14" s="154">
        <v>11.3</v>
      </c>
      <c r="J14" s="154">
        <v>34.6</v>
      </c>
      <c r="K14" s="154">
        <v>2.5</v>
      </c>
    </row>
    <row r="15" spans="1:11" ht="16.5" thickBot="1" x14ac:dyDescent="0.3">
      <c r="A15" s="51" t="s">
        <v>123</v>
      </c>
      <c r="B15" s="154">
        <v>54.8</v>
      </c>
      <c r="C15" s="154">
        <v>0.5</v>
      </c>
      <c r="D15" s="154">
        <v>0.2</v>
      </c>
      <c r="E15" s="154">
        <v>0</v>
      </c>
      <c r="F15" s="154">
        <v>0</v>
      </c>
      <c r="G15" s="154">
        <v>0.6</v>
      </c>
      <c r="H15" s="154">
        <v>0.5</v>
      </c>
      <c r="I15" s="154">
        <v>11.9</v>
      </c>
      <c r="J15" s="154">
        <v>35.9</v>
      </c>
      <c r="K15" s="154">
        <v>1.2</v>
      </c>
    </row>
    <row r="16" spans="1:11" ht="16.5" thickBot="1" x14ac:dyDescent="0.3">
      <c r="A16" s="51" t="s">
        <v>124</v>
      </c>
      <c r="B16" s="154">
        <v>38.1</v>
      </c>
      <c r="C16" s="154">
        <v>3.4</v>
      </c>
      <c r="D16" s="154">
        <v>8.1</v>
      </c>
      <c r="E16" s="154">
        <v>7.8</v>
      </c>
      <c r="F16" s="154">
        <v>0</v>
      </c>
      <c r="G16" s="154">
        <v>2</v>
      </c>
      <c r="H16" s="154">
        <v>6.2</v>
      </c>
      <c r="I16" s="154">
        <v>10.9</v>
      </c>
      <c r="J16" s="154">
        <v>33.299999999999997</v>
      </c>
      <c r="K16" s="154">
        <v>3.7</v>
      </c>
    </row>
    <row r="17" spans="1:11" ht="16.5" thickBot="1" x14ac:dyDescent="0.3">
      <c r="A17" s="21" t="s">
        <v>25</v>
      </c>
      <c r="B17" s="154">
        <v>30.7</v>
      </c>
      <c r="C17" s="154">
        <v>4.8</v>
      </c>
      <c r="D17" s="154">
        <v>11.9</v>
      </c>
      <c r="E17" s="154">
        <v>18.399999999999999</v>
      </c>
      <c r="F17" s="154">
        <v>0.3</v>
      </c>
      <c r="G17" s="154">
        <v>2.8</v>
      </c>
      <c r="H17" s="154">
        <v>5.5</v>
      </c>
      <c r="I17" s="154">
        <v>9.1999999999999993</v>
      </c>
      <c r="J17" s="154">
        <v>27.6</v>
      </c>
      <c r="K17" s="154">
        <v>7</v>
      </c>
    </row>
    <row r="18" spans="1:11" ht="16.5" thickBot="1" x14ac:dyDescent="0.3">
      <c r="A18" s="168" t="s">
        <v>33</v>
      </c>
      <c r="B18" s="247">
        <v>34.200000000000003</v>
      </c>
      <c r="C18" s="247">
        <v>4.0999999999999996</v>
      </c>
      <c r="D18" s="247">
        <v>10.199999999999999</v>
      </c>
      <c r="E18" s="247">
        <v>15.2</v>
      </c>
      <c r="F18" s="247">
        <v>0.3</v>
      </c>
      <c r="G18" s="247">
        <v>2.5</v>
      </c>
      <c r="H18" s="247">
        <v>5.0999999999999996</v>
      </c>
      <c r="I18" s="247">
        <v>9.6999999999999993</v>
      </c>
      <c r="J18" s="247">
        <v>29.2</v>
      </c>
      <c r="K18" s="247">
        <v>6</v>
      </c>
    </row>
    <row r="19" spans="1:11" ht="16.5" thickTop="1" x14ac:dyDescent="0.25">
      <c r="A19" s="36" t="s">
        <v>45</v>
      </c>
    </row>
    <row r="20" spans="1:11" ht="15.75" x14ac:dyDescent="0.25">
      <c r="A20" s="214"/>
    </row>
  </sheetData>
  <mergeCells count="1">
    <mergeCell ref="A1:K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01E4-7870-4955-A6A4-2E5B81F0F934}">
  <dimension ref="C9:G15"/>
  <sheetViews>
    <sheetView workbookViewId="0">
      <selection activeCell="C9" sqref="C9:G15"/>
    </sheetView>
  </sheetViews>
  <sheetFormatPr baseColWidth="10" defaultRowHeight="15" x14ac:dyDescent="0.25"/>
  <sheetData>
    <row r="9" spans="3:7" ht="15.75" customHeight="1" x14ac:dyDescent="0.25">
      <c r="C9" s="2" t="s">
        <v>5</v>
      </c>
      <c r="D9" s="2"/>
      <c r="E9" s="2"/>
      <c r="F9" s="2"/>
      <c r="G9" s="2"/>
    </row>
    <row r="10" spans="3:7" x14ac:dyDescent="0.25">
      <c r="C10" s="2"/>
      <c r="D10" s="2"/>
      <c r="E10" s="2"/>
      <c r="F10" s="2"/>
      <c r="G10" s="2"/>
    </row>
    <row r="11" spans="3:7" x14ac:dyDescent="0.25">
      <c r="C11" s="2"/>
      <c r="D11" s="2"/>
      <c r="E11" s="2"/>
      <c r="F11" s="2"/>
      <c r="G11" s="2"/>
    </row>
    <row r="12" spans="3:7" x14ac:dyDescent="0.25">
      <c r="C12" s="2"/>
      <c r="D12" s="2"/>
      <c r="E12" s="2"/>
      <c r="F12" s="2"/>
      <c r="G12" s="2"/>
    </row>
    <row r="13" spans="3:7" x14ac:dyDescent="0.25">
      <c r="C13" s="2"/>
      <c r="D13" s="2"/>
      <c r="E13" s="2"/>
      <c r="F13" s="2"/>
      <c r="G13" s="2"/>
    </row>
    <row r="14" spans="3:7" x14ac:dyDescent="0.25">
      <c r="C14" s="2"/>
      <c r="D14" s="2"/>
      <c r="E14" s="2"/>
      <c r="F14" s="2"/>
      <c r="G14" s="2"/>
    </row>
    <row r="15" spans="3:7" x14ac:dyDescent="0.25">
      <c r="C15" s="2"/>
      <c r="D15" s="2"/>
      <c r="E15" s="2"/>
      <c r="F15" s="2"/>
      <c r="G15" s="2"/>
    </row>
  </sheetData>
  <mergeCells count="1">
    <mergeCell ref="C9:G1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D528-742F-47AE-A171-246EC872D5A7}">
  <dimension ref="A1:G7"/>
  <sheetViews>
    <sheetView workbookViewId="0">
      <selection activeCell="G7" sqref="G7"/>
    </sheetView>
  </sheetViews>
  <sheetFormatPr baseColWidth="10" defaultRowHeight="15" x14ac:dyDescent="0.25"/>
  <cols>
    <col min="1" max="1" width="40.28515625" customWidth="1"/>
    <col min="2" max="2" width="11.85546875" bestFit="1" customWidth="1"/>
    <col min="3" max="3" width="22.28515625" customWidth="1"/>
    <col min="4" max="4" width="11.85546875" bestFit="1" customWidth="1"/>
    <col min="5" max="5" width="18.5703125" bestFit="1" customWidth="1"/>
    <col min="6" max="6" width="11.85546875" bestFit="1" customWidth="1"/>
    <col min="7" max="7" width="20.42578125" bestFit="1" customWidth="1"/>
  </cols>
  <sheetData>
    <row r="1" spans="1:7" ht="45" customHeight="1" thickBot="1" x14ac:dyDescent="0.3">
      <c r="A1" s="32" t="s">
        <v>296</v>
      </c>
      <c r="B1" s="32"/>
      <c r="C1" s="32"/>
      <c r="D1" s="32"/>
      <c r="E1" s="32"/>
      <c r="F1" s="32"/>
      <c r="G1" s="32"/>
    </row>
    <row r="2" spans="1:7" ht="18.75" thickBot="1" x14ac:dyDescent="0.3">
      <c r="A2" s="249"/>
      <c r="B2" s="250" t="s">
        <v>24</v>
      </c>
      <c r="C2" s="251"/>
      <c r="D2" s="252" t="s">
        <v>25</v>
      </c>
      <c r="E2" s="251"/>
      <c r="F2" s="252" t="s">
        <v>33</v>
      </c>
      <c r="G2" s="251"/>
    </row>
    <row r="3" spans="1:7" ht="18.75" thickBot="1" x14ac:dyDescent="0.3">
      <c r="A3" s="253"/>
      <c r="B3" s="254" t="s">
        <v>292</v>
      </c>
      <c r="C3" s="254" t="s">
        <v>135</v>
      </c>
      <c r="D3" s="254" t="s">
        <v>292</v>
      </c>
      <c r="E3" s="254" t="s">
        <v>135</v>
      </c>
      <c r="F3" s="254" t="s">
        <v>292</v>
      </c>
      <c r="G3" s="254" t="s">
        <v>135</v>
      </c>
    </row>
    <row r="4" spans="1:7" ht="18.75" thickBot="1" x14ac:dyDescent="0.3">
      <c r="A4" s="255" t="s">
        <v>293</v>
      </c>
      <c r="B4" s="256">
        <v>688336</v>
      </c>
      <c r="C4" s="256">
        <v>508246401241</v>
      </c>
      <c r="D4" s="256">
        <v>380319</v>
      </c>
      <c r="E4" s="256">
        <v>794186842922</v>
      </c>
      <c r="F4" s="256">
        <v>460780</v>
      </c>
      <c r="G4" s="256">
        <v>1302433244163</v>
      </c>
    </row>
    <row r="5" spans="1:7" ht="18.75" thickBot="1" x14ac:dyDescent="0.3">
      <c r="A5" s="255" t="s">
        <v>294</v>
      </c>
      <c r="B5" s="256">
        <v>123007</v>
      </c>
      <c r="C5" s="257"/>
      <c r="D5" s="256">
        <v>59534</v>
      </c>
      <c r="E5" s="257"/>
      <c r="F5" s="256">
        <v>76115</v>
      </c>
      <c r="G5" s="257"/>
    </row>
    <row r="6" spans="1:7" ht="18.75" thickBot="1" x14ac:dyDescent="0.3">
      <c r="A6" s="255" t="s">
        <v>295</v>
      </c>
      <c r="B6" s="256">
        <v>159954</v>
      </c>
      <c r="C6" s="257"/>
      <c r="D6" s="256">
        <v>79144</v>
      </c>
      <c r="E6" s="257"/>
      <c r="F6" s="256">
        <v>100253</v>
      </c>
      <c r="G6" s="257"/>
    </row>
    <row r="7" spans="1:7" ht="15.75" x14ac:dyDescent="0.25">
      <c r="A7" s="36" t="s">
        <v>45</v>
      </c>
    </row>
  </sheetData>
  <mergeCells count="4">
    <mergeCell ref="B2:C2"/>
    <mergeCell ref="D2:E2"/>
    <mergeCell ref="F2:G2"/>
    <mergeCell ref="A1:G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9932-9FD1-41D5-8D90-F9806BBD429E}">
  <dimension ref="A1:E17"/>
  <sheetViews>
    <sheetView workbookViewId="0">
      <selection activeCell="F5" sqref="F5"/>
    </sheetView>
  </sheetViews>
  <sheetFormatPr baseColWidth="10" defaultRowHeight="15" x14ac:dyDescent="0.25"/>
  <cols>
    <col min="1" max="1" width="32.140625" customWidth="1"/>
    <col min="3" max="3" width="29.5703125" customWidth="1"/>
  </cols>
  <sheetData>
    <row r="1" spans="1:5" ht="16.5" thickBot="1" x14ac:dyDescent="0.3">
      <c r="A1" s="31" t="s">
        <v>300</v>
      </c>
      <c r="B1" s="31"/>
      <c r="C1" s="31"/>
      <c r="D1" s="31"/>
      <c r="E1" s="31"/>
    </row>
    <row r="2" spans="1:5" ht="16.5" thickBot="1" x14ac:dyDescent="0.3">
      <c r="A2" s="258"/>
      <c r="B2" s="35" t="s">
        <v>297</v>
      </c>
      <c r="C2" s="35" t="s">
        <v>298</v>
      </c>
      <c r="D2" s="35" t="s">
        <v>299</v>
      </c>
      <c r="E2" s="35" t="s">
        <v>135</v>
      </c>
    </row>
    <row r="3" spans="1:5" ht="16.5" thickBot="1" x14ac:dyDescent="0.3">
      <c r="A3" s="25" t="s">
        <v>13</v>
      </c>
      <c r="B3" s="26"/>
      <c r="C3" s="26"/>
      <c r="D3" s="26"/>
      <c r="E3" s="29"/>
    </row>
    <row r="4" spans="1:5" ht="16.5" thickBot="1" x14ac:dyDescent="0.3">
      <c r="A4" s="21" t="s">
        <v>14</v>
      </c>
      <c r="B4" s="22">
        <v>85.8</v>
      </c>
      <c r="C4" s="22">
        <v>13.2</v>
      </c>
      <c r="D4" s="22">
        <v>1</v>
      </c>
      <c r="E4" s="22">
        <v>100</v>
      </c>
    </row>
    <row r="5" spans="1:5" ht="16.5" thickBot="1" x14ac:dyDescent="0.3">
      <c r="A5" s="21" t="s">
        <v>15</v>
      </c>
      <c r="B5" s="22">
        <v>82.2</v>
      </c>
      <c r="C5" s="22">
        <v>16.7</v>
      </c>
      <c r="D5" s="22">
        <v>1.1000000000000001</v>
      </c>
      <c r="E5" s="22">
        <v>100</v>
      </c>
    </row>
    <row r="6" spans="1:5" ht="16.5" thickBot="1" x14ac:dyDescent="0.3">
      <c r="A6" s="21" t="s">
        <v>16</v>
      </c>
      <c r="B6" s="22">
        <v>80.599999999999994</v>
      </c>
      <c r="C6" s="22">
        <v>18.8</v>
      </c>
      <c r="D6" s="22">
        <v>0.6</v>
      </c>
      <c r="E6" s="22">
        <v>100</v>
      </c>
    </row>
    <row r="7" spans="1:5" ht="16.5" thickBot="1" x14ac:dyDescent="0.3">
      <c r="A7" s="21" t="s">
        <v>17</v>
      </c>
      <c r="B7" s="22">
        <v>72.400000000000006</v>
      </c>
      <c r="C7" s="22">
        <v>24.8</v>
      </c>
      <c r="D7" s="22">
        <v>2.8</v>
      </c>
      <c r="E7" s="22">
        <v>100</v>
      </c>
    </row>
    <row r="8" spans="1:5" ht="16.5" thickBot="1" x14ac:dyDescent="0.3">
      <c r="A8" s="21" t="s">
        <v>18</v>
      </c>
      <c r="B8" s="22">
        <v>78.900000000000006</v>
      </c>
      <c r="C8" s="22">
        <v>15.7</v>
      </c>
      <c r="D8" s="22">
        <v>5.4</v>
      </c>
      <c r="E8" s="22">
        <v>100</v>
      </c>
    </row>
    <row r="9" spans="1:5" ht="16.5" thickBot="1" x14ac:dyDescent="0.3">
      <c r="A9" s="21" t="s">
        <v>19</v>
      </c>
      <c r="B9" s="22">
        <v>74.2</v>
      </c>
      <c r="C9" s="22">
        <v>21.5</v>
      </c>
      <c r="D9" s="22">
        <v>4.3</v>
      </c>
      <c r="E9" s="22">
        <v>100</v>
      </c>
    </row>
    <row r="10" spans="1:5" ht="16.5" thickBot="1" x14ac:dyDescent="0.3">
      <c r="A10" s="21" t="s">
        <v>20</v>
      </c>
      <c r="B10" s="22">
        <v>76</v>
      </c>
      <c r="C10" s="22">
        <v>23.7</v>
      </c>
      <c r="D10" s="22">
        <v>0.2</v>
      </c>
      <c r="E10" s="22">
        <v>100</v>
      </c>
    </row>
    <row r="11" spans="1:5" ht="16.5" thickBot="1" x14ac:dyDescent="0.3">
      <c r="A11" s="21" t="s">
        <v>21</v>
      </c>
      <c r="B11" s="22">
        <v>95</v>
      </c>
      <c r="C11" s="22">
        <v>4.9000000000000004</v>
      </c>
      <c r="D11" s="22">
        <v>0.1</v>
      </c>
      <c r="E11" s="22">
        <v>100</v>
      </c>
    </row>
    <row r="12" spans="1:5" ht="16.5" thickBot="1" x14ac:dyDescent="0.3">
      <c r="A12" s="21" t="s">
        <v>22</v>
      </c>
      <c r="B12" s="22">
        <v>93.9</v>
      </c>
      <c r="C12" s="22">
        <v>3</v>
      </c>
      <c r="D12" s="22">
        <v>3.1</v>
      </c>
      <c r="E12" s="22">
        <v>100</v>
      </c>
    </row>
    <row r="13" spans="1:5" ht="16.5" thickBot="1" x14ac:dyDescent="0.3">
      <c r="A13" s="259" t="s">
        <v>23</v>
      </c>
      <c r="B13" s="260"/>
      <c r="C13" s="260"/>
      <c r="D13" s="260"/>
      <c r="E13" s="261"/>
    </row>
    <row r="14" spans="1:5" ht="16.5" thickBot="1" x14ac:dyDescent="0.3">
      <c r="A14" s="21" t="s">
        <v>24</v>
      </c>
      <c r="B14" s="22">
        <v>92.9</v>
      </c>
      <c r="C14" s="22">
        <v>4.4000000000000004</v>
      </c>
      <c r="D14" s="22">
        <v>2.7</v>
      </c>
      <c r="E14" s="22">
        <v>100</v>
      </c>
    </row>
    <row r="15" spans="1:5" ht="16.5" thickBot="1" x14ac:dyDescent="0.3">
      <c r="A15" s="21" t="s">
        <v>25</v>
      </c>
      <c r="B15" s="22">
        <v>78.099999999999994</v>
      </c>
      <c r="C15" s="22">
        <v>19.899999999999999</v>
      </c>
      <c r="D15" s="22">
        <v>2</v>
      </c>
      <c r="E15" s="22">
        <v>100</v>
      </c>
    </row>
    <row r="16" spans="1:5" ht="16.5" thickBot="1" x14ac:dyDescent="0.3">
      <c r="A16" s="23" t="s">
        <v>33</v>
      </c>
      <c r="B16" s="24">
        <v>83.9</v>
      </c>
      <c r="C16" s="24">
        <v>13.8</v>
      </c>
      <c r="D16" s="24">
        <v>2.2999999999999998</v>
      </c>
      <c r="E16" s="24">
        <v>100</v>
      </c>
    </row>
    <row r="17" spans="1:1" ht="15.75" x14ac:dyDescent="0.25">
      <c r="A17" s="36" t="s">
        <v>45</v>
      </c>
    </row>
  </sheetData>
  <mergeCells count="3">
    <mergeCell ref="A3:E3"/>
    <mergeCell ref="A13:E13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E072-799B-4AA3-BC95-049E43200283}">
  <dimension ref="A1:B24"/>
  <sheetViews>
    <sheetView workbookViewId="0">
      <selection activeCell="F9" sqref="F9"/>
    </sheetView>
  </sheetViews>
  <sheetFormatPr baseColWidth="10" defaultRowHeight="15" x14ac:dyDescent="0.25"/>
  <cols>
    <col min="1" max="1" width="31.7109375" customWidth="1"/>
    <col min="2" max="2" width="37.42578125" customWidth="1"/>
  </cols>
  <sheetData>
    <row r="1" spans="1:2" ht="48" customHeight="1" thickBot="1" x14ac:dyDescent="0.3">
      <c r="A1" s="32" t="s">
        <v>37</v>
      </c>
      <c r="B1" s="32"/>
    </row>
    <row r="2" spans="1:2" ht="16.5" thickBot="1" x14ac:dyDescent="0.3">
      <c r="A2" s="19"/>
      <c r="B2" s="20" t="s">
        <v>34</v>
      </c>
    </row>
    <row r="3" spans="1:2" ht="16.5" thickBot="1" x14ac:dyDescent="0.3">
      <c r="A3" s="25" t="s">
        <v>13</v>
      </c>
      <c r="B3" s="26"/>
    </row>
    <row r="4" spans="1:2" ht="16.5" thickBot="1" x14ac:dyDescent="0.3">
      <c r="A4" s="21" t="s">
        <v>14</v>
      </c>
      <c r="B4" s="22">
        <v>2.2999999999999998</v>
      </c>
    </row>
    <row r="5" spans="1:2" ht="16.5" thickBot="1" x14ac:dyDescent="0.3">
      <c r="A5" s="21" t="s">
        <v>15</v>
      </c>
      <c r="B5" s="22">
        <v>3.8</v>
      </c>
    </row>
    <row r="6" spans="1:2" ht="16.5" thickBot="1" x14ac:dyDescent="0.3">
      <c r="A6" s="21" t="s">
        <v>16</v>
      </c>
      <c r="B6" s="22">
        <v>15.3</v>
      </c>
    </row>
    <row r="7" spans="1:2" ht="16.5" thickBot="1" x14ac:dyDescent="0.3">
      <c r="A7" s="21" t="s">
        <v>17</v>
      </c>
      <c r="B7" s="22">
        <v>0.6</v>
      </c>
    </row>
    <row r="8" spans="1:2" ht="16.5" thickBot="1" x14ac:dyDescent="0.3">
      <c r="A8" s="21" t="s">
        <v>18</v>
      </c>
      <c r="B8" s="22">
        <v>11.2</v>
      </c>
    </row>
    <row r="9" spans="1:2" ht="16.5" thickBot="1" x14ac:dyDescent="0.3">
      <c r="A9" s="21" t="s">
        <v>19</v>
      </c>
      <c r="B9" s="22">
        <v>0.2</v>
      </c>
    </row>
    <row r="10" spans="1:2" ht="16.5" thickBot="1" x14ac:dyDescent="0.3">
      <c r="A10" s="21" t="s">
        <v>20</v>
      </c>
      <c r="B10" s="22">
        <v>0</v>
      </c>
    </row>
    <row r="11" spans="1:2" ht="16.5" thickBot="1" x14ac:dyDescent="0.3">
      <c r="A11" s="21" t="s">
        <v>21</v>
      </c>
      <c r="B11" s="22">
        <v>7.5</v>
      </c>
    </row>
    <row r="12" spans="1:2" ht="16.5" thickBot="1" x14ac:dyDescent="0.3">
      <c r="A12" s="21" t="s">
        <v>22</v>
      </c>
      <c r="B12" s="22">
        <v>32.6</v>
      </c>
    </row>
    <row r="13" spans="1:2" ht="15.75" x14ac:dyDescent="0.25">
      <c r="A13" s="27" t="s">
        <v>23</v>
      </c>
      <c r="B13" s="28"/>
    </row>
    <row r="14" spans="1:2" ht="16.5" thickBot="1" x14ac:dyDescent="0.3">
      <c r="A14" s="21" t="s">
        <v>24</v>
      </c>
      <c r="B14" s="22">
        <v>22.8</v>
      </c>
    </row>
    <row r="15" spans="1:2" ht="16.5" thickBot="1" x14ac:dyDescent="0.3">
      <c r="A15" s="21" t="s">
        <v>25</v>
      </c>
      <c r="B15" s="22">
        <v>5.5</v>
      </c>
    </row>
    <row r="16" spans="1:2" ht="15.75" x14ac:dyDescent="0.25">
      <c r="A16" s="27" t="s">
        <v>26</v>
      </c>
      <c r="B16" s="28"/>
    </row>
    <row r="17" spans="1:2" ht="16.5" thickBot="1" x14ac:dyDescent="0.3">
      <c r="A17" s="21" t="s">
        <v>35</v>
      </c>
      <c r="B17" s="22">
        <v>3.1</v>
      </c>
    </row>
    <row r="18" spans="1:2" ht="16.5" thickBot="1" x14ac:dyDescent="0.3">
      <c r="A18" s="21" t="s">
        <v>28</v>
      </c>
      <c r="B18" s="22">
        <v>10.7</v>
      </c>
    </row>
    <row r="19" spans="1:2" ht="16.5" thickBot="1" x14ac:dyDescent="0.3">
      <c r="A19" s="21" t="s">
        <v>29</v>
      </c>
      <c r="B19" s="22">
        <v>12.3</v>
      </c>
    </row>
    <row r="20" spans="1:2" ht="16.5" thickBot="1" x14ac:dyDescent="0.3">
      <c r="A20" s="25" t="s">
        <v>30</v>
      </c>
      <c r="B20" s="29"/>
    </row>
    <row r="21" spans="1:2" ht="16.5" thickBot="1" x14ac:dyDescent="0.3">
      <c r="A21" s="21" t="s">
        <v>31</v>
      </c>
      <c r="B21" s="22">
        <v>10.4</v>
      </c>
    </row>
    <row r="22" spans="1:2" ht="16.5" thickBot="1" x14ac:dyDescent="0.3">
      <c r="A22" s="21" t="s">
        <v>32</v>
      </c>
      <c r="B22" s="22">
        <v>9.4</v>
      </c>
    </row>
    <row r="23" spans="1:2" ht="16.5" thickBot="1" x14ac:dyDescent="0.3">
      <c r="A23" s="23" t="s">
        <v>33</v>
      </c>
      <c r="B23" s="24">
        <v>9.9</v>
      </c>
    </row>
    <row r="24" spans="1:2" ht="15.75" x14ac:dyDescent="0.25">
      <c r="A24" s="33" t="s">
        <v>36</v>
      </c>
      <c r="B24" s="33"/>
    </row>
  </sheetData>
  <mergeCells count="6">
    <mergeCell ref="A3:B3"/>
    <mergeCell ref="A13:B13"/>
    <mergeCell ref="A16:B16"/>
    <mergeCell ref="A20:B20"/>
    <mergeCell ref="A1:B1"/>
    <mergeCell ref="A24:B24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C210-280D-49F8-A122-35CEBA47F637}">
  <dimension ref="A1:D13"/>
  <sheetViews>
    <sheetView workbookViewId="0">
      <selection activeCell="F4" sqref="F4"/>
    </sheetView>
  </sheetViews>
  <sheetFormatPr baseColWidth="10" defaultRowHeight="15" x14ac:dyDescent="0.25"/>
  <cols>
    <col min="1" max="1" width="44.140625" customWidth="1"/>
    <col min="2" max="2" width="24.7109375" customWidth="1"/>
    <col min="3" max="3" width="22.42578125" customWidth="1"/>
    <col min="4" max="4" width="16.28515625" customWidth="1"/>
  </cols>
  <sheetData>
    <row r="1" spans="1:4" ht="16.5" thickBot="1" x14ac:dyDescent="0.3">
      <c r="A1" s="31" t="s">
        <v>302</v>
      </c>
      <c r="B1" s="31"/>
      <c r="C1" s="31"/>
      <c r="D1" s="31"/>
    </row>
    <row r="2" spans="1:4" ht="16.5" thickBot="1" x14ac:dyDescent="0.3">
      <c r="A2" s="262" t="s">
        <v>301</v>
      </c>
      <c r="B2" s="263" t="s">
        <v>24</v>
      </c>
      <c r="C2" s="263" t="s">
        <v>25</v>
      </c>
      <c r="D2" s="263" t="s">
        <v>33</v>
      </c>
    </row>
    <row r="3" spans="1:4" ht="16.5" thickBot="1" x14ac:dyDescent="0.3">
      <c r="A3" s="121" t="s">
        <v>34</v>
      </c>
      <c r="B3" s="122"/>
      <c r="C3" s="122"/>
      <c r="D3" s="123"/>
    </row>
    <row r="4" spans="1:4" ht="16.5" thickBot="1" x14ac:dyDescent="0.3">
      <c r="A4" s="21" t="s">
        <v>297</v>
      </c>
      <c r="B4" s="22">
        <v>92.9</v>
      </c>
      <c r="C4" s="22">
        <v>78.099999999999994</v>
      </c>
      <c r="D4" s="22">
        <v>83.9</v>
      </c>
    </row>
    <row r="5" spans="1:4" ht="16.5" thickBot="1" x14ac:dyDescent="0.3">
      <c r="A5" s="21" t="s">
        <v>298</v>
      </c>
      <c r="B5" s="22">
        <v>4.4000000000000004</v>
      </c>
      <c r="C5" s="22">
        <v>19.899999999999999</v>
      </c>
      <c r="D5" s="22">
        <v>13.8</v>
      </c>
    </row>
    <row r="6" spans="1:4" ht="16.5" thickBot="1" x14ac:dyDescent="0.3">
      <c r="A6" s="21" t="s">
        <v>299</v>
      </c>
      <c r="B6" s="22">
        <v>2.7</v>
      </c>
      <c r="C6" s="22">
        <v>2</v>
      </c>
      <c r="D6" s="22">
        <v>2.2999999999999998</v>
      </c>
    </row>
    <row r="7" spans="1:4" ht="16.5" thickBot="1" x14ac:dyDescent="0.3">
      <c r="A7" s="264" t="s">
        <v>135</v>
      </c>
      <c r="B7" s="167">
        <v>100</v>
      </c>
      <c r="C7" s="167">
        <v>100</v>
      </c>
      <c r="D7" s="167">
        <v>100</v>
      </c>
    </row>
    <row r="8" spans="1:4" ht="16.5" thickBot="1" x14ac:dyDescent="0.3">
      <c r="A8" s="121" t="s">
        <v>34</v>
      </c>
      <c r="B8" s="122"/>
      <c r="C8" s="122"/>
      <c r="D8" s="123"/>
    </row>
    <row r="9" spans="1:4" ht="16.5" thickBot="1" x14ac:dyDescent="0.3">
      <c r="A9" s="21" t="s">
        <v>297</v>
      </c>
      <c r="B9" s="22">
        <v>43.2</v>
      </c>
      <c r="C9" s="22">
        <v>56.8</v>
      </c>
      <c r="D9" s="167">
        <v>100</v>
      </c>
    </row>
    <row r="10" spans="1:4" ht="16.5" thickBot="1" x14ac:dyDescent="0.3">
      <c r="A10" s="21" t="s">
        <v>298</v>
      </c>
      <c r="B10" s="22">
        <v>12.4</v>
      </c>
      <c r="C10" s="22">
        <v>87.6</v>
      </c>
      <c r="D10" s="167">
        <v>100</v>
      </c>
    </row>
    <row r="11" spans="1:4" ht="16.5" thickBot="1" x14ac:dyDescent="0.3">
      <c r="A11" s="21" t="s">
        <v>299</v>
      </c>
      <c r="B11" s="22">
        <v>45.9</v>
      </c>
      <c r="C11" s="22">
        <v>54.1</v>
      </c>
      <c r="D11" s="167">
        <v>100</v>
      </c>
    </row>
    <row r="12" spans="1:4" ht="16.5" thickBot="1" x14ac:dyDescent="0.3">
      <c r="A12" s="23" t="s">
        <v>33</v>
      </c>
      <c r="B12" s="24">
        <v>39</v>
      </c>
      <c r="C12" s="24">
        <v>61</v>
      </c>
      <c r="D12" s="167">
        <v>100</v>
      </c>
    </row>
    <row r="13" spans="1:4" ht="15.75" x14ac:dyDescent="0.25">
      <c r="A13" s="36" t="s">
        <v>45</v>
      </c>
    </row>
  </sheetData>
  <mergeCells count="3">
    <mergeCell ref="A3:D3"/>
    <mergeCell ref="A8:D8"/>
    <mergeCell ref="A1:D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8AA9-4768-4E24-8384-F65D534769B3}">
  <dimension ref="A1:G19"/>
  <sheetViews>
    <sheetView workbookViewId="0">
      <selection activeCell="D12" sqref="D12"/>
    </sheetView>
  </sheetViews>
  <sheetFormatPr baseColWidth="10" defaultRowHeight="15" x14ac:dyDescent="0.25"/>
  <cols>
    <col min="1" max="1" width="33.140625" customWidth="1"/>
    <col min="2" max="2" width="28.28515625" customWidth="1"/>
    <col min="4" max="4" width="26.42578125" customWidth="1"/>
    <col min="5" max="5" width="20.42578125" customWidth="1"/>
    <col min="6" max="6" width="21.42578125" customWidth="1"/>
    <col min="7" max="7" width="19.42578125" customWidth="1"/>
  </cols>
  <sheetData>
    <row r="1" spans="1:7" ht="16.5" thickBot="1" x14ac:dyDescent="0.3">
      <c r="A1" s="40" t="s">
        <v>321</v>
      </c>
    </row>
    <row r="2" spans="1:7" ht="16.5" thickBot="1" x14ac:dyDescent="0.3">
      <c r="A2" s="266" t="s">
        <v>303</v>
      </c>
      <c r="B2" s="80" t="s">
        <v>24</v>
      </c>
      <c r="C2" s="81"/>
      <c r="D2" s="82" t="s">
        <v>25</v>
      </c>
      <c r="E2" s="81"/>
      <c r="F2" s="82" t="s">
        <v>33</v>
      </c>
      <c r="G2" s="81"/>
    </row>
    <row r="3" spans="1:7" ht="15.75" x14ac:dyDescent="0.25">
      <c r="A3" s="267"/>
      <c r="B3" s="268" t="s">
        <v>304</v>
      </c>
      <c r="C3" s="67" t="s">
        <v>306</v>
      </c>
      <c r="D3" s="67" t="s">
        <v>307</v>
      </c>
      <c r="E3" s="67" t="s">
        <v>308</v>
      </c>
      <c r="F3" s="67" t="s">
        <v>307</v>
      </c>
      <c r="G3" s="67" t="s">
        <v>306</v>
      </c>
    </row>
    <row r="4" spans="1:7" ht="16.5" thickBot="1" x14ac:dyDescent="0.3">
      <c r="A4" s="269"/>
      <c r="B4" s="24" t="s">
        <v>305</v>
      </c>
      <c r="C4" s="68"/>
      <c r="D4" s="68"/>
      <c r="E4" s="68"/>
      <c r="F4" s="68"/>
      <c r="G4" s="68"/>
    </row>
    <row r="5" spans="1:7" ht="16.5" thickBot="1" x14ac:dyDescent="0.3">
      <c r="A5" s="21" t="s">
        <v>309</v>
      </c>
      <c r="B5" s="22">
        <v>282.10000000000002</v>
      </c>
      <c r="C5" s="22">
        <v>55.5</v>
      </c>
      <c r="D5" s="22">
        <v>574.6</v>
      </c>
      <c r="E5" s="22">
        <v>72.400000000000006</v>
      </c>
      <c r="F5" s="22">
        <v>856.7</v>
      </c>
      <c r="G5" s="22">
        <v>65.8</v>
      </c>
    </row>
    <row r="6" spans="1:7" ht="16.5" thickBot="1" x14ac:dyDescent="0.3">
      <c r="A6" s="21" t="s">
        <v>310</v>
      </c>
      <c r="B6" s="22">
        <v>1.5</v>
      </c>
      <c r="C6" s="22">
        <v>0.3</v>
      </c>
      <c r="D6" s="22">
        <v>2.6</v>
      </c>
      <c r="E6" s="22">
        <v>0.3</v>
      </c>
      <c r="F6" s="22">
        <v>4.0999999999999996</v>
      </c>
      <c r="G6" s="22">
        <v>0.3</v>
      </c>
    </row>
    <row r="7" spans="1:7" ht="16.5" thickBot="1" x14ac:dyDescent="0.3">
      <c r="A7" s="21" t="s">
        <v>311</v>
      </c>
      <c r="B7" s="22">
        <v>42.6</v>
      </c>
      <c r="C7" s="22">
        <v>8.4</v>
      </c>
      <c r="D7" s="22">
        <v>60.4</v>
      </c>
      <c r="E7" s="22">
        <v>7.6</v>
      </c>
      <c r="F7" s="22">
        <v>103.1</v>
      </c>
      <c r="G7" s="22">
        <v>7.9</v>
      </c>
    </row>
    <row r="8" spans="1:7" ht="16.5" thickBot="1" x14ac:dyDescent="0.3">
      <c r="A8" s="21" t="s">
        <v>312</v>
      </c>
      <c r="B8" s="22">
        <v>62.6</v>
      </c>
      <c r="C8" s="22">
        <v>12.3</v>
      </c>
      <c r="D8" s="22">
        <v>19</v>
      </c>
      <c r="E8" s="22">
        <v>2.4</v>
      </c>
      <c r="F8" s="22">
        <v>81.7</v>
      </c>
      <c r="G8" s="22">
        <v>6.3</v>
      </c>
    </row>
    <row r="9" spans="1:7" ht="16.5" thickBot="1" x14ac:dyDescent="0.3">
      <c r="A9" s="21" t="s">
        <v>313</v>
      </c>
      <c r="B9" s="22">
        <v>11.1</v>
      </c>
      <c r="C9" s="22">
        <v>2.2000000000000002</v>
      </c>
      <c r="D9" s="22">
        <v>20.8</v>
      </c>
      <c r="E9" s="22">
        <v>2.6</v>
      </c>
      <c r="F9" s="22">
        <v>32</v>
      </c>
      <c r="G9" s="22">
        <v>2.5</v>
      </c>
    </row>
    <row r="10" spans="1:7" ht="16.5" thickBot="1" x14ac:dyDescent="0.3">
      <c r="A10" s="21" t="s">
        <v>314</v>
      </c>
      <c r="B10" s="22">
        <v>15.2</v>
      </c>
      <c r="C10" s="22">
        <v>3</v>
      </c>
      <c r="D10" s="22">
        <v>28.7</v>
      </c>
      <c r="E10" s="22">
        <v>3.6</v>
      </c>
      <c r="F10" s="22">
        <v>43.9</v>
      </c>
      <c r="G10" s="22">
        <v>3.4</v>
      </c>
    </row>
    <row r="11" spans="1:7" ht="16.5" thickBot="1" x14ac:dyDescent="0.3">
      <c r="A11" s="21" t="s">
        <v>315</v>
      </c>
      <c r="B11" s="22">
        <v>38.200000000000003</v>
      </c>
      <c r="C11" s="22">
        <v>7.5</v>
      </c>
      <c r="D11" s="22">
        <v>39.1</v>
      </c>
      <c r="E11" s="22">
        <v>4.9000000000000004</v>
      </c>
      <c r="F11" s="22">
        <v>77.2</v>
      </c>
      <c r="G11" s="22">
        <v>5.9</v>
      </c>
    </row>
    <row r="12" spans="1:7" ht="16.5" thickBot="1" x14ac:dyDescent="0.3">
      <c r="A12" s="21" t="s">
        <v>316</v>
      </c>
      <c r="B12" s="22">
        <v>18.5</v>
      </c>
      <c r="C12" s="22">
        <v>3.6</v>
      </c>
      <c r="D12" s="22">
        <v>19.2</v>
      </c>
      <c r="E12" s="22">
        <v>2.4</v>
      </c>
      <c r="F12" s="22">
        <v>37.799999999999997</v>
      </c>
      <c r="G12" s="22">
        <v>2.9</v>
      </c>
    </row>
    <row r="13" spans="1:7" ht="16.5" thickBot="1" x14ac:dyDescent="0.3">
      <c r="A13" s="21" t="s">
        <v>317</v>
      </c>
      <c r="B13" s="22">
        <v>8.1</v>
      </c>
      <c r="C13" s="22">
        <v>1.6</v>
      </c>
      <c r="D13" s="22">
        <v>8.8000000000000007</v>
      </c>
      <c r="E13" s="22">
        <v>1.1000000000000001</v>
      </c>
      <c r="F13" s="22">
        <v>16.899999999999999</v>
      </c>
      <c r="G13" s="22">
        <v>1.3</v>
      </c>
    </row>
    <row r="14" spans="1:7" ht="16.5" thickBot="1" x14ac:dyDescent="0.3">
      <c r="A14" s="21" t="s">
        <v>318</v>
      </c>
      <c r="B14" s="22">
        <v>6.5</v>
      </c>
      <c r="C14" s="22">
        <v>1.3</v>
      </c>
      <c r="D14" s="22">
        <v>0.9</v>
      </c>
      <c r="E14" s="22">
        <v>0.1</v>
      </c>
      <c r="F14" s="22">
        <v>7.4</v>
      </c>
      <c r="G14" s="22">
        <v>0.6</v>
      </c>
    </row>
    <row r="15" spans="1:7" ht="16.5" thickBot="1" x14ac:dyDescent="0.3">
      <c r="A15" s="21" t="s">
        <v>319</v>
      </c>
      <c r="B15" s="22">
        <v>0.9</v>
      </c>
      <c r="C15" s="22">
        <v>0.2</v>
      </c>
      <c r="D15" s="22">
        <v>1.5</v>
      </c>
      <c r="E15" s="22">
        <v>0.2</v>
      </c>
      <c r="F15" s="22">
        <v>2.4</v>
      </c>
      <c r="G15" s="22">
        <v>0.2</v>
      </c>
    </row>
    <row r="16" spans="1:7" ht="16.5" thickBot="1" x14ac:dyDescent="0.3">
      <c r="A16" s="21" t="s">
        <v>320</v>
      </c>
      <c r="B16" s="22">
        <v>20.9</v>
      </c>
      <c r="C16" s="22">
        <v>4.0999999999999996</v>
      </c>
      <c r="D16" s="22">
        <v>18.5</v>
      </c>
      <c r="E16" s="22">
        <v>2.2999999999999998</v>
      </c>
      <c r="F16" s="22">
        <v>39.4</v>
      </c>
      <c r="G16" s="22">
        <v>3</v>
      </c>
    </row>
    <row r="17" spans="1:7" ht="16.5" thickBot="1" x14ac:dyDescent="0.3">
      <c r="A17" s="23" t="s">
        <v>135</v>
      </c>
      <c r="B17" s="24">
        <v>508.2</v>
      </c>
      <c r="C17" s="24">
        <v>100</v>
      </c>
      <c r="D17" s="24">
        <v>794.2</v>
      </c>
      <c r="E17" s="24">
        <v>100</v>
      </c>
      <c r="F17" s="24">
        <v>1302.4000000000001</v>
      </c>
      <c r="G17" s="24">
        <v>100</v>
      </c>
    </row>
    <row r="18" spans="1:7" ht="15.75" x14ac:dyDescent="0.25">
      <c r="A18" s="8"/>
    </row>
    <row r="19" spans="1:7" ht="15.75" x14ac:dyDescent="0.25">
      <c r="A19" s="36" t="s">
        <v>45</v>
      </c>
    </row>
  </sheetData>
  <mergeCells count="9">
    <mergeCell ref="A2:A4"/>
    <mergeCell ref="B2:C2"/>
    <mergeCell ref="D2:E2"/>
    <mergeCell ref="F2:G2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A354-D98B-47A3-9252-30B73270BF7C}">
  <dimension ref="A1:N24"/>
  <sheetViews>
    <sheetView workbookViewId="0">
      <selection activeCell="I1" sqref="I1:J1048576"/>
    </sheetView>
  </sheetViews>
  <sheetFormatPr baseColWidth="10" defaultRowHeight="15" x14ac:dyDescent="0.25"/>
  <cols>
    <col min="9" max="10" width="14.7109375" customWidth="1"/>
    <col min="11" max="11" width="16.140625" customWidth="1"/>
  </cols>
  <sheetData>
    <row r="1" spans="1:14" ht="15.75" x14ac:dyDescent="0.25">
      <c r="A1" s="202"/>
    </row>
    <row r="2" spans="1:14" ht="16.5" thickBot="1" x14ac:dyDescent="0.3">
      <c r="A2" s="31" t="s">
        <v>324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64.5" thickBot="1" x14ac:dyDescent="0.3">
      <c r="A3" s="270"/>
      <c r="B3" s="271" t="s">
        <v>309</v>
      </c>
      <c r="C3" s="271" t="s">
        <v>310</v>
      </c>
      <c r="D3" s="271" t="s">
        <v>311</v>
      </c>
      <c r="E3" s="271" t="s">
        <v>322</v>
      </c>
      <c r="F3" s="271" t="s">
        <v>313</v>
      </c>
      <c r="G3" s="271" t="s">
        <v>314</v>
      </c>
      <c r="H3" s="271" t="s">
        <v>315</v>
      </c>
      <c r="I3" s="271" t="s">
        <v>316</v>
      </c>
      <c r="J3" s="271" t="s">
        <v>317</v>
      </c>
      <c r="K3" s="271" t="s">
        <v>318</v>
      </c>
      <c r="L3" s="271" t="s">
        <v>319</v>
      </c>
      <c r="M3" s="271" t="s">
        <v>323</v>
      </c>
      <c r="N3" s="271" t="s">
        <v>135</v>
      </c>
    </row>
    <row r="4" spans="1:14" ht="15.75" thickBot="1" x14ac:dyDescent="0.3">
      <c r="A4" s="275" t="s">
        <v>13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ht="15.75" thickBot="1" x14ac:dyDescent="0.3">
      <c r="A5" s="272" t="s">
        <v>14</v>
      </c>
      <c r="B5" s="265">
        <v>183.2</v>
      </c>
      <c r="C5" s="265">
        <v>0.3</v>
      </c>
      <c r="D5" s="265">
        <v>11.3</v>
      </c>
      <c r="E5" s="265">
        <v>5.2</v>
      </c>
      <c r="F5" s="265">
        <v>4.3</v>
      </c>
      <c r="G5" s="265">
        <v>6.1</v>
      </c>
      <c r="H5" s="265">
        <v>4.8</v>
      </c>
      <c r="I5" s="265">
        <v>4</v>
      </c>
      <c r="J5" s="265">
        <v>1.1000000000000001</v>
      </c>
      <c r="K5" s="265">
        <v>0.3</v>
      </c>
      <c r="L5" s="265">
        <v>0</v>
      </c>
      <c r="M5" s="265">
        <v>2.4</v>
      </c>
      <c r="N5" s="265">
        <v>223</v>
      </c>
    </row>
    <row r="6" spans="1:14" ht="15.75" thickBot="1" x14ac:dyDescent="0.3">
      <c r="A6" s="272" t="s">
        <v>15</v>
      </c>
      <c r="B6" s="265">
        <v>106.4</v>
      </c>
      <c r="C6" s="265">
        <v>0.3</v>
      </c>
      <c r="D6" s="265">
        <v>18.600000000000001</v>
      </c>
      <c r="E6" s="265">
        <v>4.0999999999999996</v>
      </c>
      <c r="F6" s="265">
        <v>3.6</v>
      </c>
      <c r="G6" s="265">
        <v>10.4</v>
      </c>
      <c r="H6" s="265">
        <v>5.5</v>
      </c>
      <c r="I6" s="265">
        <v>3.1</v>
      </c>
      <c r="J6" s="265">
        <v>2.1</v>
      </c>
      <c r="K6" s="265">
        <v>0.6</v>
      </c>
      <c r="L6" s="265">
        <v>1.4</v>
      </c>
      <c r="M6" s="265">
        <v>6</v>
      </c>
      <c r="N6" s="265">
        <v>162</v>
      </c>
    </row>
    <row r="7" spans="1:14" ht="15.75" thickBot="1" x14ac:dyDescent="0.3">
      <c r="A7" s="272" t="s">
        <v>16</v>
      </c>
      <c r="B7" s="265">
        <v>93.4</v>
      </c>
      <c r="C7" s="265">
        <v>0.7</v>
      </c>
      <c r="D7" s="265">
        <v>13.3</v>
      </c>
      <c r="E7" s="265">
        <v>8.3000000000000007</v>
      </c>
      <c r="F7" s="265">
        <v>5.8</v>
      </c>
      <c r="G7" s="265">
        <v>7.8</v>
      </c>
      <c r="H7" s="265">
        <v>18.5</v>
      </c>
      <c r="I7" s="265">
        <v>6.6</v>
      </c>
      <c r="J7" s="265">
        <v>1.5</v>
      </c>
      <c r="K7" s="265">
        <v>0.5</v>
      </c>
      <c r="L7" s="265">
        <v>0.3</v>
      </c>
      <c r="M7" s="265">
        <v>6.4</v>
      </c>
      <c r="N7" s="265">
        <v>163.1</v>
      </c>
    </row>
    <row r="8" spans="1:14" ht="15.75" thickBot="1" x14ac:dyDescent="0.3">
      <c r="A8" s="272" t="s">
        <v>17</v>
      </c>
      <c r="B8" s="265">
        <v>94.7</v>
      </c>
      <c r="C8" s="265">
        <v>0.5</v>
      </c>
      <c r="D8" s="265">
        <v>11.1</v>
      </c>
      <c r="E8" s="265">
        <v>4.5999999999999996</v>
      </c>
      <c r="F8" s="265">
        <v>4.2</v>
      </c>
      <c r="G8" s="265">
        <v>3.2</v>
      </c>
      <c r="H8" s="265">
        <v>9.3000000000000007</v>
      </c>
      <c r="I8" s="265">
        <v>4.3</v>
      </c>
      <c r="J8" s="265">
        <v>2.7</v>
      </c>
      <c r="K8" s="265">
        <v>0</v>
      </c>
      <c r="L8" s="265">
        <v>0</v>
      </c>
      <c r="M8" s="265">
        <v>3.9</v>
      </c>
      <c r="N8" s="265">
        <v>138.6</v>
      </c>
    </row>
    <row r="9" spans="1:14" ht="15.75" thickBot="1" x14ac:dyDescent="0.3">
      <c r="A9" s="272" t="s">
        <v>18</v>
      </c>
      <c r="B9" s="265">
        <v>100</v>
      </c>
      <c r="C9" s="265">
        <v>0.4</v>
      </c>
      <c r="D9" s="265">
        <v>8.6</v>
      </c>
      <c r="E9" s="265">
        <v>4.4000000000000004</v>
      </c>
      <c r="F9" s="265">
        <v>3.6</v>
      </c>
      <c r="G9" s="265">
        <v>3.7</v>
      </c>
      <c r="H9" s="265">
        <v>5.8</v>
      </c>
      <c r="I9" s="265">
        <v>3.2</v>
      </c>
      <c r="J9" s="265">
        <v>0.9</v>
      </c>
      <c r="K9" s="265">
        <v>0</v>
      </c>
      <c r="L9" s="265">
        <v>0</v>
      </c>
      <c r="M9" s="265">
        <v>1.7</v>
      </c>
      <c r="N9" s="265">
        <v>132.4</v>
      </c>
    </row>
    <row r="10" spans="1:14" ht="15.75" thickBot="1" x14ac:dyDescent="0.3">
      <c r="A10" s="272" t="s">
        <v>19</v>
      </c>
      <c r="B10" s="265">
        <v>57.3</v>
      </c>
      <c r="C10" s="265">
        <v>0.5</v>
      </c>
      <c r="D10" s="265">
        <v>5.4</v>
      </c>
      <c r="E10" s="265">
        <v>2.8</v>
      </c>
      <c r="F10" s="265">
        <v>1.7</v>
      </c>
      <c r="G10" s="265">
        <v>1.9</v>
      </c>
      <c r="H10" s="265">
        <v>1.8</v>
      </c>
      <c r="I10" s="265">
        <v>1.7</v>
      </c>
      <c r="J10" s="265">
        <v>1.9</v>
      </c>
      <c r="K10" s="265">
        <v>0</v>
      </c>
      <c r="L10" s="265">
        <v>0</v>
      </c>
      <c r="M10" s="265">
        <v>1.6</v>
      </c>
      <c r="N10" s="265">
        <v>76.7</v>
      </c>
    </row>
    <row r="11" spans="1:14" ht="15.75" thickBot="1" x14ac:dyDescent="0.3">
      <c r="A11" s="272" t="s">
        <v>20</v>
      </c>
      <c r="B11" s="265">
        <v>35.299999999999997</v>
      </c>
      <c r="C11" s="265">
        <v>0.1</v>
      </c>
      <c r="D11" s="265">
        <v>2.5</v>
      </c>
      <c r="E11" s="265">
        <v>1.7</v>
      </c>
      <c r="F11" s="265">
        <v>0.7</v>
      </c>
      <c r="G11" s="265">
        <v>0.9</v>
      </c>
      <c r="H11" s="265">
        <v>0.4</v>
      </c>
      <c r="I11" s="265">
        <v>0.5</v>
      </c>
      <c r="J11" s="265">
        <v>0.3</v>
      </c>
      <c r="K11" s="265">
        <v>0</v>
      </c>
      <c r="L11" s="265">
        <v>0</v>
      </c>
      <c r="M11" s="265">
        <v>0.1</v>
      </c>
      <c r="N11" s="265">
        <v>42.6</v>
      </c>
    </row>
    <row r="12" spans="1:14" ht="15.75" thickBot="1" x14ac:dyDescent="0.3">
      <c r="A12" s="272" t="s">
        <v>21</v>
      </c>
      <c r="B12" s="265">
        <v>14.3</v>
      </c>
      <c r="C12" s="265">
        <v>0.2</v>
      </c>
      <c r="D12" s="265">
        <v>3.3</v>
      </c>
      <c r="E12" s="265">
        <v>2.2999999999999998</v>
      </c>
      <c r="F12" s="265">
        <v>1.2</v>
      </c>
      <c r="G12" s="265">
        <v>0.2</v>
      </c>
      <c r="H12" s="265">
        <v>2.4</v>
      </c>
      <c r="I12" s="265">
        <v>1.6</v>
      </c>
      <c r="J12" s="265">
        <v>0.2</v>
      </c>
      <c r="K12" s="265">
        <v>0</v>
      </c>
      <c r="L12" s="265">
        <v>0.1</v>
      </c>
      <c r="M12" s="265">
        <v>0.2</v>
      </c>
      <c r="N12" s="265">
        <v>25.9</v>
      </c>
    </row>
    <row r="13" spans="1:14" ht="15.75" thickBot="1" x14ac:dyDescent="0.3">
      <c r="A13" s="272" t="s">
        <v>22</v>
      </c>
      <c r="B13" s="265">
        <v>172.1</v>
      </c>
      <c r="C13" s="265">
        <v>1</v>
      </c>
      <c r="D13" s="265">
        <v>28.9</v>
      </c>
      <c r="E13" s="265">
        <v>48.4</v>
      </c>
      <c r="F13" s="265">
        <v>6.9</v>
      </c>
      <c r="G13" s="265">
        <v>9.6</v>
      </c>
      <c r="H13" s="265">
        <v>28.8</v>
      </c>
      <c r="I13" s="265">
        <v>12.9</v>
      </c>
      <c r="J13" s="265">
        <v>6.2</v>
      </c>
      <c r="K13" s="265">
        <v>6</v>
      </c>
      <c r="L13" s="265">
        <v>0.6</v>
      </c>
      <c r="M13" s="265">
        <v>16.8</v>
      </c>
      <c r="N13" s="265">
        <v>338.3</v>
      </c>
    </row>
    <row r="14" spans="1:14" ht="15.75" thickBot="1" x14ac:dyDescent="0.3">
      <c r="A14" s="278" t="s">
        <v>23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80"/>
    </row>
    <row r="15" spans="1:14" ht="15.75" thickBot="1" x14ac:dyDescent="0.3">
      <c r="A15" s="272" t="s">
        <v>24</v>
      </c>
      <c r="B15" s="265">
        <v>282.10000000000002</v>
      </c>
      <c r="C15" s="265">
        <v>1.5</v>
      </c>
      <c r="D15" s="265">
        <v>42.6</v>
      </c>
      <c r="E15" s="265">
        <v>62.6</v>
      </c>
      <c r="F15" s="265">
        <v>11.1</v>
      </c>
      <c r="G15" s="265">
        <v>15.2</v>
      </c>
      <c r="H15" s="265">
        <v>38.200000000000003</v>
      </c>
      <c r="I15" s="265">
        <v>18.5</v>
      </c>
      <c r="J15" s="265">
        <v>8.1</v>
      </c>
      <c r="K15" s="265">
        <v>6.5</v>
      </c>
      <c r="L15" s="265">
        <v>0.9</v>
      </c>
      <c r="M15" s="265">
        <v>20.9</v>
      </c>
      <c r="N15" s="265">
        <v>508.2</v>
      </c>
    </row>
    <row r="16" spans="1:14" ht="15.75" thickBot="1" x14ac:dyDescent="0.3">
      <c r="A16" s="273" t="s">
        <v>25</v>
      </c>
      <c r="B16" s="265">
        <v>574.6</v>
      </c>
      <c r="C16" s="265">
        <v>2.6</v>
      </c>
      <c r="D16" s="265">
        <v>60.4</v>
      </c>
      <c r="E16" s="265">
        <v>19</v>
      </c>
      <c r="F16" s="265">
        <v>20.8</v>
      </c>
      <c r="G16" s="265">
        <v>28.7</v>
      </c>
      <c r="H16" s="265">
        <v>39.1</v>
      </c>
      <c r="I16" s="265">
        <v>19.2</v>
      </c>
      <c r="J16" s="265">
        <v>8.8000000000000007</v>
      </c>
      <c r="K16" s="265">
        <v>0.9</v>
      </c>
      <c r="L16" s="265">
        <v>1.5</v>
      </c>
      <c r="M16" s="265">
        <v>18.5</v>
      </c>
      <c r="N16" s="265">
        <v>794.2</v>
      </c>
    </row>
    <row r="17" spans="1:14" ht="16.5" thickTop="1" thickBot="1" x14ac:dyDescent="0.3">
      <c r="A17" s="274" t="s">
        <v>33</v>
      </c>
      <c r="B17" s="265">
        <v>856.7</v>
      </c>
      <c r="C17" s="265">
        <v>4.0999999999999996</v>
      </c>
      <c r="D17" s="265">
        <v>103.1</v>
      </c>
      <c r="E17" s="265">
        <v>81.7</v>
      </c>
      <c r="F17" s="265">
        <v>32</v>
      </c>
      <c r="G17" s="265">
        <v>43.9</v>
      </c>
      <c r="H17" s="265">
        <v>77.2</v>
      </c>
      <c r="I17" s="265">
        <v>37.799999999999997</v>
      </c>
      <c r="J17" s="265">
        <v>16.899999999999999</v>
      </c>
      <c r="K17" s="265">
        <v>7.4</v>
      </c>
      <c r="L17" s="265">
        <v>2.4</v>
      </c>
      <c r="M17" s="265">
        <v>39.4</v>
      </c>
      <c r="N17" s="265">
        <v>1302.4000000000001</v>
      </c>
    </row>
    <row r="18" spans="1:14" ht="16.5" thickTop="1" x14ac:dyDescent="0.25">
      <c r="A18" s="40"/>
    </row>
    <row r="19" spans="1:14" ht="15.75" x14ac:dyDescent="0.25">
      <c r="A19" s="36"/>
    </row>
    <row r="20" spans="1:14" ht="15.75" x14ac:dyDescent="0.25">
      <c r="A20" s="214"/>
    </row>
    <row r="21" spans="1:14" ht="15.75" x14ac:dyDescent="0.25">
      <c r="A21" s="150"/>
    </row>
    <row r="22" spans="1:14" ht="15.75" x14ac:dyDescent="0.25">
      <c r="A22" s="150"/>
    </row>
    <row r="23" spans="1:14" ht="15.75" x14ac:dyDescent="0.25">
      <c r="A23" s="150"/>
    </row>
    <row r="24" spans="1:14" ht="15.75" x14ac:dyDescent="0.25">
      <c r="A24" s="150"/>
    </row>
  </sheetData>
  <mergeCells count="3">
    <mergeCell ref="A4:N4"/>
    <mergeCell ref="A14:N14"/>
    <mergeCell ref="A2: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F277-72B3-4A1F-A87F-31CEDAC43992}">
  <dimension ref="A1:G21"/>
  <sheetViews>
    <sheetView workbookViewId="0">
      <selection activeCell="J12" sqref="J12"/>
    </sheetView>
  </sheetViews>
  <sheetFormatPr baseColWidth="10" defaultRowHeight="15" x14ac:dyDescent="0.25"/>
  <cols>
    <col min="1" max="1" width="16.42578125" customWidth="1"/>
    <col min="2" max="2" width="17.28515625" customWidth="1"/>
    <col min="4" max="4" width="18.28515625" customWidth="1"/>
    <col min="5" max="5" width="22" customWidth="1"/>
    <col min="6" max="6" width="18.85546875" customWidth="1"/>
  </cols>
  <sheetData>
    <row r="1" spans="1:7" ht="15.75" x14ac:dyDescent="0.25">
      <c r="A1" s="9" t="s">
        <v>46</v>
      </c>
      <c r="B1" s="9"/>
      <c r="C1" s="9"/>
      <c r="D1" s="9"/>
      <c r="E1" s="9"/>
      <c r="F1" s="9"/>
      <c r="G1" s="9"/>
    </row>
    <row r="2" spans="1:7" ht="16.5" thickBot="1" x14ac:dyDescent="0.3">
      <c r="A2" s="8"/>
    </row>
    <row r="3" spans="1:7" ht="32.25" thickBot="1" x14ac:dyDescent="0.3">
      <c r="A3" s="34"/>
      <c r="B3" s="35" t="s">
        <v>38</v>
      </c>
      <c r="C3" s="35" t="s">
        <v>39</v>
      </c>
      <c r="D3" s="35" t="s">
        <v>40</v>
      </c>
      <c r="E3" s="35" t="s">
        <v>41</v>
      </c>
      <c r="F3" s="35" t="s">
        <v>42</v>
      </c>
      <c r="G3" s="35" t="s">
        <v>43</v>
      </c>
    </row>
    <row r="4" spans="1:7" ht="16.5" thickBot="1" x14ac:dyDescent="0.3">
      <c r="A4" s="25" t="s">
        <v>13</v>
      </c>
      <c r="B4" s="26"/>
      <c r="C4" s="26"/>
      <c r="D4" s="26"/>
      <c r="E4" s="26"/>
      <c r="F4" s="26"/>
      <c r="G4" s="29"/>
    </row>
    <row r="5" spans="1:7" ht="16.5" thickBot="1" x14ac:dyDescent="0.3">
      <c r="A5" s="21" t="s">
        <v>14</v>
      </c>
      <c r="B5" s="22">
        <v>0.1</v>
      </c>
      <c r="C5" s="22">
        <v>2.4</v>
      </c>
      <c r="D5" s="22">
        <v>30.1</v>
      </c>
      <c r="E5" s="22">
        <v>0.7</v>
      </c>
      <c r="F5" s="22">
        <v>1.6</v>
      </c>
      <c r="G5" s="22">
        <v>65.2</v>
      </c>
    </row>
    <row r="6" spans="1:7" ht="16.5" thickBot="1" x14ac:dyDescent="0.3">
      <c r="A6" s="21" t="s">
        <v>15</v>
      </c>
      <c r="B6" s="22">
        <v>0.1</v>
      </c>
      <c r="C6" s="22">
        <v>1.1000000000000001</v>
      </c>
      <c r="D6" s="22">
        <v>49.2</v>
      </c>
      <c r="E6" s="22">
        <v>1.4</v>
      </c>
      <c r="F6" s="22">
        <v>1.7</v>
      </c>
      <c r="G6" s="22">
        <v>46.6</v>
      </c>
    </row>
    <row r="7" spans="1:7" ht="16.5" thickBot="1" x14ac:dyDescent="0.3">
      <c r="A7" s="21" t="s">
        <v>16</v>
      </c>
      <c r="B7" s="22">
        <v>1.1000000000000001</v>
      </c>
      <c r="C7" s="22">
        <v>1.5</v>
      </c>
      <c r="D7" s="22">
        <v>26.1</v>
      </c>
      <c r="E7" s="22">
        <v>2.1</v>
      </c>
      <c r="F7" s="22">
        <v>1.8</v>
      </c>
      <c r="G7" s="22">
        <v>67.3</v>
      </c>
    </row>
    <row r="8" spans="1:7" ht="16.5" thickBot="1" x14ac:dyDescent="0.3">
      <c r="A8" s="21" t="s">
        <v>17</v>
      </c>
      <c r="B8" s="22">
        <v>0.5</v>
      </c>
      <c r="C8" s="22">
        <v>4.5</v>
      </c>
      <c r="D8" s="22">
        <v>49.9</v>
      </c>
      <c r="E8" s="22">
        <v>1.3</v>
      </c>
      <c r="F8" s="22">
        <v>2.9</v>
      </c>
      <c r="G8" s="22">
        <v>40.799999999999997</v>
      </c>
    </row>
    <row r="9" spans="1:7" ht="16.5" thickBot="1" x14ac:dyDescent="0.3">
      <c r="A9" s="21" t="s">
        <v>18</v>
      </c>
      <c r="B9" s="22">
        <v>0.5</v>
      </c>
      <c r="C9" s="22">
        <v>1.2</v>
      </c>
      <c r="D9" s="22">
        <v>40.799999999999997</v>
      </c>
      <c r="E9" s="22">
        <v>2.6</v>
      </c>
      <c r="F9" s="22">
        <v>4.9000000000000004</v>
      </c>
      <c r="G9" s="22">
        <v>49.9</v>
      </c>
    </row>
    <row r="10" spans="1:7" ht="16.5" thickBot="1" x14ac:dyDescent="0.3">
      <c r="A10" s="21" t="s">
        <v>19</v>
      </c>
      <c r="B10" s="22">
        <v>0.7</v>
      </c>
      <c r="C10" s="22">
        <v>2.8</v>
      </c>
      <c r="D10" s="22">
        <v>69.8</v>
      </c>
      <c r="E10" s="22">
        <v>11.6</v>
      </c>
      <c r="F10" s="22">
        <v>3.4</v>
      </c>
      <c r="G10" s="22">
        <v>11.7</v>
      </c>
    </row>
    <row r="11" spans="1:7" ht="16.5" thickBot="1" x14ac:dyDescent="0.3">
      <c r="A11" s="21" t="s">
        <v>20</v>
      </c>
      <c r="B11" s="22">
        <v>17</v>
      </c>
      <c r="C11" s="22">
        <v>6.6</v>
      </c>
      <c r="D11" s="22">
        <v>41.8</v>
      </c>
      <c r="E11" s="22">
        <v>8.5</v>
      </c>
      <c r="F11" s="22">
        <v>3.8</v>
      </c>
      <c r="G11" s="22">
        <v>22.3</v>
      </c>
    </row>
    <row r="12" spans="1:7" ht="16.5" thickBot="1" x14ac:dyDescent="0.3">
      <c r="A12" s="21" t="s">
        <v>21</v>
      </c>
      <c r="B12" s="22">
        <v>3.9</v>
      </c>
      <c r="C12" s="22">
        <v>7.1</v>
      </c>
      <c r="D12" s="22">
        <v>52.1</v>
      </c>
      <c r="E12" s="22">
        <v>12.4</v>
      </c>
      <c r="F12" s="22">
        <v>6</v>
      </c>
      <c r="G12" s="22">
        <v>18.5</v>
      </c>
    </row>
    <row r="13" spans="1:7" ht="16.5" thickBot="1" x14ac:dyDescent="0.3">
      <c r="A13" s="21" t="s">
        <v>22</v>
      </c>
      <c r="B13" s="22">
        <v>2.1</v>
      </c>
      <c r="C13" s="22">
        <v>4.0999999999999996</v>
      </c>
      <c r="D13" s="22">
        <v>48.5</v>
      </c>
      <c r="E13" s="22">
        <v>5.5</v>
      </c>
      <c r="F13" s="22">
        <v>5.8</v>
      </c>
      <c r="G13" s="22">
        <v>34</v>
      </c>
    </row>
    <row r="14" spans="1:7" ht="16.5" thickBot="1" x14ac:dyDescent="0.3">
      <c r="A14" s="25" t="s">
        <v>23</v>
      </c>
      <c r="B14" s="26"/>
      <c r="C14" s="26"/>
      <c r="D14" s="26"/>
      <c r="E14" s="26"/>
      <c r="F14" s="26"/>
      <c r="G14" s="29"/>
    </row>
    <row r="15" spans="1:7" ht="16.5" thickBot="1" x14ac:dyDescent="0.3">
      <c r="A15" s="21" t="s">
        <v>24</v>
      </c>
      <c r="B15" s="22">
        <v>1.9</v>
      </c>
      <c r="C15" s="22">
        <v>3.6</v>
      </c>
      <c r="D15" s="22">
        <v>47.4</v>
      </c>
      <c r="E15" s="22">
        <v>5.4</v>
      </c>
      <c r="F15" s="22">
        <v>5.6</v>
      </c>
      <c r="G15" s="22">
        <v>36.1</v>
      </c>
    </row>
    <row r="16" spans="1:7" ht="16.5" thickBot="1" x14ac:dyDescent="0.3">
      <c r="A16" s="21" t="s">
        <v>25</v>
      </c>
      <c r="B16" s="22">
        <v>1.7</v>
      </c>
      <c r="C16" s="22">
        <v>2.6</v>
      </c>
      <c r="D16" s="22">
        <v>42.4</v>
      </c>
      <c r="E16" s="22">
        <v>2.7</v>
      </c>
      <c r="F16" s="22">
        <v>2.4</v>
      </c>
      <c r="G16" s="22">
        <v>48.3</v>
      </c>
    </row>
    <row r="17" spans="1:7" ht="16.5" thickBot="1" x14ac:dyDescent="0.3">
      <c r="A17" s="25" t="s">
        <v>44</v>
      </c>
      <c r="B17" s="26"/>
      <c r="C17" s="26"/>
      <c r="D17" s="26"/>
      <c r="E17" s="26"/>
      <c r="F17" s="26"/>
      <c r="G17" s="29"/>
    </row>
    <row r="18" spans="1:7" ht="16.5" thickBot="1" x14ac:dyDescent="0.3">
      <c r="A18" s="21" t="s">
        <v>31</v>
      </c>
      <c r="B18" s="22">
        <v>1.6</v>
      </c>
      <c r="C18" s="22">
        <v>3</v>
      </c>
      <c r="D18" s="22">
        <v>46.6</v>
      </c>
      <c r="E18" s="22">
        <v>0.4</v>
      </c>
      <c r="F18" s="22">
        <v>0.9</v>
      </c>
      <c r="G18" s="22">
        <v>47.4</v>
      </c>
    </row>
    <row r="19" spans="1:7" ht="16.5" thickBot="1" x14ac:dyDescent="0.3">
      <c r="A19" s="21" t="s">
        <v>32</v>
      </c>
      <c r="B19" s="22">
        <v>3.6</v>
      </c>
      <c r="C19" s="22">
        <v>0</v>
      </c>
      <c r="D19" s="22">
        <v>3.2</v>
      </c>
      <c r="E19" s="22">
        <v>45.3</v>
      </c>
      <c r="F19" s="22">
        <v>35.200000000000003</v>
      </c>
      <c r="G19" s="22">
        <v>12.7</v>
      </c>
    </row>
    <row r="20" spans="1:7" ht="16.5" thickBot="1" x14ac:dyDescent="0.3">
      <c r="A20" s="23" t="s">
        <v>33</v>
      </c>
      <c r="B20" s="24">
        <v>1.7</v>
      </c>
      <c r="C20" s="24">
        <v>2.8</v>
      </c>
      <c r="D20" s="24">
        <v>43.7</v>
      </c>
      <c r="E20" s="24">
        <v>3.4</v>
      </c>
      <c r="F20" s="24">
        <v>3.2</v>
      </c>
      <c r="G20" s="24">
        <v>45.1</v>
      </c>
    </row>
    <row r="21" spans="1:7" ht="15.75" x14ac:dyDescent="0.25">
      <c r="A21" s="37" t="s">
        <v>45</v>
      </c>
      <c r="B21" s="37"/>
      <c r="C21" s="37"/>
      <c r="D21" s="37"/>
      <c r="E21" s="37"/>
      <c r="F21" s="37"/>
      <c r="G21" s="37"/>
    </row>
  </sheetData>
  <mergeCells count="5">
    <mergeCell ref="A4:G4"/>
    <mergeCell ref="A14:G14"/>
    <mergeCell ref="A17:G17"/>
    <mergeCell ref="A1:G1"/>
    <mergeCell ref="A21:G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3680-8B41-490B-893B-4361ECC8DAFF}">
  <dimension ref="A1:F20"/>
  <sheetViews>
    <sheetView workbookViewId="0">
      <selection activeCell="E6" sqref="E6"/>
    </sheetView>
  </sheetViews>
  <sheetFormatPr baseColWidth="10" defaultRowHeight="15" x14ac:dyDescent="0.25"/>
  <cols>
    <col min="1" max="1" width="20.28515625" customWidth="1"/>
    <col min="2" max="2" width="22.85546875" customWidth="1"/>
    <col min="3" max="3" width="18.7109375" customWidth="1"/>
    <col min="4" max="4" width="23.42578125" customWidth="1"/>
    <col min="5" max="5" width="17.85546875" customWidth="1"/>
  </cols>
  <sheetData>
    <row r="1" spans="1:6" ht="16.5" thickBot="1" x14ac:dyDescent="0.3">
      <c r="A1" s="31" t="s">
        <v>52</v>
      </c>
      <c r="B1" s="31"/>
      <c r="C1" s="31"/>
      <c r="D1" s="31"/>
      <c r="E1" s="31"/>
      <c r="F1" s="31"/>
    </row>
    <row r="2" spans="1:6" ht="32.25" thickBot="1" x14ac:dyDescent="0.3">
      <c r="A2" s="34"/>
      <c r="B2" s="35" t="s">
        <v>47</v>
      </c>
      <c r="C2" s="35" t="s">
        <v>48</v>
      </c>
      <c r="D2" s="35" t="s">
        <v>49</v>
      </c>
      <c r="E2" s="35" t="s">
        <v>50</v>
      </c>
      <c r="F2" s="35" t="s">
        <v>51</v>
      </c>
    </row>
    <row r="3" spans="1:6" ht="16.5" thickBot="1" x14ac:dyDescent="0.3">
      <c r="A3" s="25" t="s">
        <v>13</v>
      </c>
      <c r="B3" s="26"/>
      <c r="C3" s="26"/>
      <c r="D3" s="26"/>
      <c r="E3" s="26"/>
      <c r="F3" s="29"/>
    </row>
    <row r="4" spans="1:6" ht="16.5" thickBot="1" x14ac:dyDescent="0.3">
      <c r="A4" s="21" t="s">
        <v>14</v>
      </c>
      <c r="B4" s="22">
        <v>75.2</v>
      </c>
      <c r="C4" s="22">
        <v>15.1</v>
      </c>
      <c r="D4" s="22">
        <v>6.6</v>
      </c>
      <c r="E4" s="22">
        <v>2.4</v>
      </c>
      <c r="F4" s="22">
        <v>0.7</v>
      </c>
    </row>
    <row r="5" spans="1:6" ht="16.5" thickBot="1" x14ac:dyDescent="0.3">
      <c r="A5" s="21" t="s">
        <v>15</v>
      </c>
      <c r="B5" s="22">
        <v>80.599999999999994</v>
      </c>
      <c r="C5" s="22">
        <v>9.1999999999999993</v>
      </c>
      <c r="D5" s="22">
        <v>4.9000000000000004</v>
      </c>
      <c r="E5" s="22">
        <v>4.4000000000000004</v>
      </c>
      <c r="F5" s="22">
        <v>0.9</v>
      </c>
    </row>
    <row r="6" spans="1:6" ht="16.5" thickBot="1" x14ac:dyDescent="0.3">
      <c r="A6" s="21" t="s">
        <v>16</v>
      </c>
      <c r="B6" s="22">
        <v>72.400000000000006</v>
      </c>
      <c r="C6" s="22">
        <v>12.8</v>
      </c>
      <c r="D6" s="22">
        <v>7.5</v>
      </c>
      <c r="E6" s="22">
        <v>6.3</v>
      </c>
      <c r="F6" s="22">
        <v>1.1000000000000001</v>
      </c>
    </row>
    <row r="7" spans="1:6" ht="16.5" thickBot="1" x14ac:dyDescent="0.3">
      <c r="A7" s="21" t="s">
        <v>17</v>
      </c>
      <c r="B7" s="22">
        <v>87.4</v>
      </c>
      <c r="C7" s="22">
        <v>7.6</v>
      </c>
      <c r="D7" s="22">
        <v>2.5</v>
      </c>
      <c r="E7" s="22">
        <v>2.2000000000000002</v>
      </c>
      <c r="F7" s="22">
        <v>0.2</v>
      </c>
    </row>
    <row r="8" spans="1:6" ht="16.5" thickBot="1" x14ac:dyDescent="0.3">
      <c r="A8" s="21" t="s">
        <v>18</v>
      </c>
      <c r="B8" s="22">
        <v>89.7</v>
      </c>
      <c r="C8" s="22">
        <v>3.9</v>
      </c>
      <c r="D8" s="22">
        <v>1.9</v>
      </c>
      <c r="E8" s="22">
        <v>4.3</v>
      </c>
      <c r="F8" s="22">
        <v>0.2</v>
      </c>
    </row>
    <row r="9" spans="1:6" ht="16.5" thickBot="1" x14ac:dyDescent="0.3">
      <c r="A9" s="21" t="s">
        <v>19</v>
      </c>
      <c r="B9" s="22">
        <v>96.1</v>
      </c>
      <c r="C9" s="22">
        <v>1.9</v>
      </c>
      <c r="D9" s="22">
        <v>0.6</v>
      </c>
      <c r="E9" s="22">
        <v>1.3</v>
      </c>
      <c r="F9" s="22">
        <v>0.1</v>
      </c>
    </row>
    <row r="10" spans="1:6" ht="16.5" thickBot="1" x14ac:dyDescent="0.3">
      <c r="A10" s="21" t="s">
        <v>20</v>
      </c>
      <c r="B10" s="22">
        <v>88.8</v>
      </c>
      <c r="C10" s="22">
        <v>7</v>
      </c>
      <c r="D10" s="22">
        <v>2.2999999999999998</v>
      </c>
      <c r="E10" s="22">
        <v>1.4</v>
      </c>
      <c r="F10" s="22">
        <v>0.5</v>
      </c>
    </row>
    <row r="11" spans="1:6" ht="16.5" thickBot="1" x14ac:dyDescent="0.3">
      <c r="A11" s="21" t="s">
        <v>21</v>
      </c>
      <c r="B11" s="22">
        <v>66.400000000000006</v>
      </c>
      <c r="C11" s="22">
        <v>11.2</v>
      </c>
      <c r="D11" s="22">
        <v>13.2</v>
      </c>
      <c r="E11" s="22">
        <v>4.7</v>
      </c>
      <c r="F11" s="22">
        <v>4.5</v>
      </c>
    </row>
    <row r="12" spans="1:6" ht="16.5" thickBot="1" x14ac:dyDescent="0.3">
      <c r="A12" s="21" t="s">
        <v>22</v>
      </c>
      <c r="B12" s="22">
        <v>38.6</v>
      </c>
      <c r="C12" s="22">
        <v>16.899999999999999</v>
      </c>
      <c r="D12" s="22">
        <v>19.5</v>
      </c>
      <c r="E12" s="22">
        <v>13.5</v>
      </c>
      <c r="F12" s="22">
        <v>11.5</v>
      </c>
    </row>
    <row r="13" spans="1:6" ht="16.5" thickBot="1" x14ac:dyDescent="0.3">
      <c r="A13" s="25" t="s">
        <v>23</v>
      </c>
      <c r="B13" s="26"/>
      <c r="C13" s="26"/>
      <c r="D13" s="26"/>
      <c r="E13" s="26"/>
      <c r="F13" s="29"/>
    </row>
    <row r="14" spans="1:6" ht="16.5" thickBot="1" x14ac:dyDescent="0.3">
      <c r="A14" s="21" t="s">
        <v>24</v>
      </c>
      <c r="B14" s="22">
        <v>49.8</v>
      </c>
      <c r="C14" s="22">
        <v>14.9</v>
      </c>
      <c r="D14" s="22">
        <v>15.8</v>
      </c>
      <c r="E14" s="22">
        <v>11.8</v>
      </c>
      <c r="F14" s="22">
        <v>7.7</v>
      </c>
    </row>
    <row r="15" spans="1:6" ht="16.5" thickBot="1" x14ac:dyDescent="0.3">
      <c r="A15" s="21" t="s">
        <v>25</v>
      </c>
      <c r="B15" s="22">
        <v>86.2</v>
      </c>
      <c r="C15" s="22">
        <v>8.1</v>
      </c>
      <c r="D15" s="22">
        <v>3</v>
      </c>
      <c r="E15" s="22">
        <v>2.6</v>
      </c>
      <c r="F15" s="22">
        <v>0.2</v>
      </c>
    </row>
    <row r="16" spans="1:6" ht="16.5" thickBot="1" x14ac:dyDescent="0.3">
      <c r="A16" s="25" t="s">
        <v>44</v>
      </c>
      <c r="B16" s="26"/>
      <c r="C16" s="26"/>
      <c r="D16" s="26"/>
      <c r="E16" s="26"/>
      <c r="F16" s="29"/>
    </row>
    <row r="17" spans="1:6" ht="16.5" thickBot="1" x14ac:dyDescent="0.3">
      <c r="A17" s="21" t="s">
        <v>31</v>
      </c>
      <c r="B17" s="22">
        <v>76.900000000000006</v>
      </c>
      <c r="C17" s="22">
        <v>9.9</v>
      </c>
      <c r="D17" s="22">
        <v>6.2</v>
      </c>
      <c r="E17" s="22">
        <v>4.8</v>
      </c>
      <c r="F17" s="22">
        <v>2.2999999999999998</v>
      </c>
    </row>
    <row r="18" spans="1:6" ht="16.5" thickBot="1" x14ac:dyDescent="0.3">
      <c r="A18" s="21" t="s">
        <v>32</v>
      </c>
      <c r="B18" s="22">
        <v>73.7</v>
      </c>
      <c r="C18" s="22">
        <v>9.6999999999999993</v>
      </c>
      <c r="D18" s="22">
        <v>8.8000000000000007</v>
      </c>
      <c r="E18" s="22">
        <v>6.7</v>
      </c>
      <c r="F18" s="22">
        <v>1.1000000000000001</v>
      </c>
    </row>
    <row r="19" spans="1:6" ht="16.5" thickBot="1" x14ac:dyDescent="0.3">
      <c r="A19" s="23" t="s">
        <v>33</v>
      </c>
      <c r="B19" s="24">
        <v>76.7</v>
      </c>
      <c r="C19" s="24">
        <v>9.9</v>
      </c>
      <c r="D19" s="24">
        <v>6.3</v>
      </c>
      <c r="E19" s="24">
        <v>5</v>
      </c>
      <c r="F19" s="24">
        <v>2.2000000000000002</v>
      </c>
    </row>
    <row r="20" spans="1:6" ht="15.75" x14ac:dyDescent="0.25">
      <c r="A20" s="37" t="s">
        <v>45</v>
      </c>
      <c r="B20" s="37"/>
      <c r="C20" s="37"/>
      <c r="D20" s="37"/>
      <c r="E20" s="37"/>
      <c r="F20" s="37"/>
    </row>
  </sheetData>
  <mergeCells count="5">
    <mergeCell ref="A3:F3"/>
    <mergeCell ref="A13:F13"/>
    <mergeCell ref="A16:F16"/>
    <mergeCell ref="A1:F1"/>
    <mergeCell ref="A20:F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E095-5540-4E05-B674-5AC3E94D6D13}">
  <dimension ref="A1:C20"/>
  <sheetViews>
    <sheetView workbookViewId="0">
      <selection activeCell="A20" sqref="A20:C20"/>
    </sheetView>
  </sheetViews>
  <sheetFormatPr baseColWidth="10" defaultRowHeight="15" x14ac:dyDescent="0.25"/>
  <cols>
    <col min="1" max="1" width="24" customWidth="1"/>
    <col min="2" max="2" width="22.28515625" customWidth="1"/>
    <col min="3" max="3" width="35.85546875" customWidth="1"/>
  </cols>
  <sheetData>
    <row r="1" spans="1:3" ht="38.25" customHeight="1" thickBot="1" x14ac:dyDescent="0.3">
      <c r="A1" s="32" t="s">
        <v>56</v>
      </c>
      <c r="B1" s="32"/>
      <c r="C1" s="32"/>
    </row>
    <row r="2" spans="1:3" ht="16.5" thickBot="1" x14ac:dyDescent="0.3">
      <c r="A2" s="34"/>
      <c r="B2" s="35" t="s">
        <v>53</v>
      </c>
      <c r="C2" s="35" t="s">
        <v>54</v>
      </c>
    </row>
    <row r="3" spans="1:3" ht="16.5" thickBot="1" x14ac:dyDescent="0.3">
      <c r="A3" s="25" t="s">
        <v>13</v>
      </c>
      <c r="B3" s="26"/>
      <c r="C3" s="29"/>
    </row>
    <row r="4" spans="1:3" ht="16.5" thickBot="1" x14ac:dyDescent="0.3">
      <c r="A4" s="21" t="s">
        <v>14</v>
      </c>
      <c r="B4" s="22">
        <v>67.2</v>
      </c>
      <c r="C4" s="22">
        <v>32.799999999999997</v>
      </c>
    </row>
    <row r="5" spans="1:3" ht="16.5" thickBot="1" x14ac:dyDescent="0.3">
      <c r="A5" s="21" t="s">
        <v>15</v>
      </c>
      <c r="B5" s="22">
        <v>79.400000000000006</v>
      </c>
      <c r="C5" s="22">
        <v>20.6</v>
      </c>
    </row>
    <row r="6" spans="1:3" ht="16.5" thickBot="1" x14ac:dyDescent="0.3">
      <c r="A6" s="21" t="s">
        <v>16</v>
      </c>
      <c r="B6" s="22">
        <v>63.8</v>
      </c>
      <c r="C6" s="22">
        <v>36.200000000000003</v>
      </c>
    </row>
    <row r="7" spans="1:3" ht="16.5" thickBot="1" x14ac:dyDescent="0.3">
      <c r="A7" s="21" t="s">
        <v>17</v>
      </c>
      <c r="B7" s="22">
        <v>81</v>
      </c>
      <c r="C7" s="22">
        <v>19</v>
      </c>
    </row>
    <row r="8" spans="1:3" ht="16.5" thickBot="1" x14ac:dyDescent="0.3">
      <c r="A8" s="21" t="s">
        <v>18</v>
      </c>
      <c r="B8" s="22">
        <v>75.400000000000006</v>
      </c>
      <c r="C8" s="22">
        <v>24.6</v>
      </c>
    </row>
    <row r="9" spans="1:3" ht="16.5" thickBot="1" x14ac:dyDescent="0.3">
      <c r="A9" s="21" t="s">
        <v>19</v>
      </c>
      <c r="B9" s="22">
        <v>39.1</v>
      </c>
      <c r="C9" s="22">
        <v>60.9</v>
      </c>
    </row>
    <row r="10" spans="1:3" ht="16.5" thickBot="1" x14ac:dyDescent="0.3">
      <c r="A10" s="21" t="s">
        <v>20</v>
      </c>
      <c r="B10" s="22">
        <v>83.2</v>
      </c>
      <c r="C10" s="22">
        <v>16.8</v>
      </c>
    </row>
    <row r="11" spans="1:3" ht="16.5" thickBot="1" x14ac:dyDescent="0.3">
      <c r="A11" s="21" t="s">
        <v>21</v>
      </c>
      <c r="B11" s="22">
        <v>45.2</v>
      </c>
      <c r="C11" s="22">
        <v>54.8</v>
      </c>
    </row>
    <row r="12" spans="1:3" ht="16.5" thickBot="1" x14ac:dyDescent="0.3">
      <c r="A12" s="21" t="s">
        <v>22</v>
      </c>
      <c r="B12" s="22">
        <v>36</v>
      </c>
      <c r="C12" s="22">
        <v>64</v>
      </c>
    </row>
    <row r="13" spans="1:3" ht="16.5" thickBot="1" x14ac:dyDescent="0.3">
      <c r="A13" s="25" t="s">
        <v>23</v>
      </c>
      <c r="B13" s="26"/>
      <c r="C13" s="29"/>
    </row>
    <row r="14" spans="1:3" ht="16.5" thickBot="1" x14ac:dyDescent="0.3">
      <c r="A14" s="21" t="s">
        <v>24</v>
      </c>
      <c r="B14" s="22">
        <v>43.2</v>
      </c>
      <c r="C14" s="22">
        <v>56.8</v>
      </c>
    </row>
    <row r="15" spans="1:3" ht="16.5" thickBot="1" x14ac:dyDescent="0.3">
      <c r="A15" s="21" t="s">
        <v>25</v>
      </c>
      <c r="B15" s="22">
        <v>74.599999999999994</v>
      </c>
      <c r="C15" s="22">
        <v>25.4</v>
      </c>
    </row>
    <row r="16" spans="1:3" ht="16.5" thickBot="1" x14ac:dyDescent="0.3">
      <c r="A16" s="25" t="s">
        <v>44</v>
      </c>
      <c r="B16" s="26"/>
      <c r="C16" s="29"/>
    </row>
    <row r="17" spans="1:3" ht="16.5" thickBot="1" x14ac:dyDescent="0.3">
      <c r="A17" s="21" t="s">
        <v>31</v>
      </c>
      <c r="B17" s="22">
        <v>66.099999999999994</v>
      </c>
      <c r="C17" s="22">
        <v>33.9</v>
      </c>
    </row>
    <row r="18" spans="1:3" ht="16.5" thickBot="1" x14ac:dyDescent="0.3">
      <c r="A18" s="21" t="s">
        <v>32</v>
      </c>
      <c r="B18" s="22">
        <v>69.599999999999994</v>
      </c>
      <c r="C18" s="22">
        <v>30.4</v>
      </c>
    </row>
    <row r="19" spans="1:3" ht="16.5" thickBot="1" x14ac:dyDescent="0.3">
      <c r="A19" s="23" t="s">
        <v>33</v>
      </c>
      <c r="B19" s="24">
        <v>66.400000000000006</v>
      </c>
      <c r="C19" s="24">
        <v>33.6</v>
      </c>
    </row>
    <row r="20" spans="1:3" ht="15.75" x14ac:dyDescent="0.25">
      <c r="A20" s="33" t="s">
        <v>55</v>
      </c>
      <c r="B20" s="33"/>
      <c r="C20" s="33"/>
    </row>
  </sheetData>
  <mergeCells count="5">
    <mergeCell ref="A3:C3"/>
    <mergeCell ref="A13:C13"/>
    <mergeCell ref="A16:C16"/>
    <mergeCell ref="A1:C1"/>
    <mergeCell ref="A20:C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C668-3B5C-4BA3-A051-88888C8FC9EB}">
  <dimension ref="A1:G21"/>
  <sheetViews>
    <sheetView workbookViewId="0">
      <selection activeCell="A20" sqref="A20:G20"/>
    </sheetView>
  </sheetViews>
  <sheetFormatPr baseColWidth="10" defaultRowHeight="15" x14ac:dyDescent="0.25"/>
  <cols>
    <col min="1" max="1" width="24" customWidth="1"/>
    <col min="2" max="2" width="19.7109375" customWidth="1"/>
    <col min="3" max="3" width="19.140625" customWidth="1"/>
    <col min="5" max="5" width="21.5703125" customWidth="1"/>
    <col min="6" max="6" width="21" customWidth="1"/>
    <col min="7" max="7" width="16.7109375" customWidth="1"/>
  </cols>
  <sheetData>
    <row r="1" spans="1:7" ht="16.5" thickBot="1" x14ac:dyDescent="0.3">
      <c r="A1" s="31" t="s">
        <v>64</v>
      </c>
      <c r="B1" s="31"/>
      <c r="C1" s="31"/>
      <c r="D1" s="31"/>
      <c r="E1" s="31"/>
      <c r="F1" s="31"/>
      <c r="G1" s="31"/>
    </row>
    <row r="2" spans="1:7" ht="32.25" thickBot="1" x14ac:dyDescent="0.3">
      <c r="A2" s="34"/>
      <c r="B2" s="35" t="s">
        <v>57</v>
      </c>
      <c r="C2" s="35" t="s">
        <v>58</v>
      </c>
      <c r="D2" s="35" t="s">
        <v>59</v>
      </c>
      <c r="E2" s="35" t="s">
        <v>9</v>
      </c>
      <c r="F2" s="35" t="s">
        <v>60</v>
      </c>
      <c r="G2" s="35" t="s">
        <v>61</v>
      </c>
    </row>
    <row r="3" spans="1:7" ht="16.5" thickBot="1" x14ac:dyDescent="0.3">
      <c r="A3" s="25" t="s">
        <v>13</v>
      </c>
      <c r="B3" s="26"/>
      <c r="C3" s="26"/>
      <c r="D3" s="26"/>
      <c r="E3" s="26"/>
      <c r="F3" s="26"/>
      <c r="G3" s="29"/>
    </row>
    <row r="4" spans="1:7" ht="16.5" thickBot="1" x14ac:dyDescent="0.3">
      <c r="A4" s="38" t="s">
        <v>14</v>
      </c>
      <c r="B4" s="39">
        <v>56</v>
      </c>
      <c r="C4" s="39">
        <v>40.6</v>
      </c>
      <c r="D4" s="39">
        <v>0</v>
      </c>
      <c r="E4" s="39">
        <v>0.4</v>
      </c>
      <c r="F4" s="39">
        <v>0.1</v>
      </c>
      <c r="G4" s="39">
        <v>2.9</v>
      </c>
    </row>
    <row r="5" spans="1:7" ht="16.5" thickBot="1" x14ac:dyDescent="0.3">
      <c r="A5" s="21" t="s">
        <v>15</v>
      </c>
      <c r="B5" s="22">
        <v>79.3</v>
      </c>
      <c r="C5" s="22">
        <v>18.100000000000001</v>
      </c>
      <c r="D5" s="22">
        <v>0</v>
      </c>
      <c r="E5" s="22">
        <v>0.3</v>
      </c>
      <c r="F5" s="22">
        <v>0.3</v>
      </c>
      <c r="G5" s="22">
        <v>2</v>
      </c>
    </row>
    <row r="6" spans="1:7" ht="16.5" thickBot="1" x14ac:dyDescent="0.3">
      <c r="A6" s="21" t="s">
        <v>16</v>
      </c>
      <c r="B6" s="22">
        <v>54.6</v>
      </c>
      <c r="C6" s="22">
        <v>39.799999999999997</v>
      </c>
      <c r="D6" s="22">
        <v>0.1</v>
      </c>
      <c r="E6" s="22">
        <v>2.1</v>
      </c>
      <c r="F6" s="22">
        <v>0.2</v>
      </c>
      <c r="G6" s="22">
        <v>3.2</v>
      </c>
    </row>
    <row r="7" spans="1:7" ht="16.5" thickBot="1" x14ac:dyDescent="0.3">
      <c r="A7" s="21" t="s">
        <v>17</v>
      </c>
      <c r="B7" s="22">
        <v>65.3</v>
      </c>
      <c r="C7" s="22">
        <v>29.1</v>
      </c>
      <c r="D7" s="22">
        <v>0.1</v>
      </c>
      <c r="E7" s="22">
        <v>0.8</v>
      </c>
      <c r="F7" s="22">
        <v>0.7</v>
      </c>
      <c r="G7" s="22">
        <v>4</v>
      </c>
    </row>
    <row r="8" spans="1:7" ht="16.5" thickBot="1" x14ac:dyDescent="0.3">
      <c r="A8" s="21" t="s">
        <v>18</v>
      </c>
      <c r="B8" s="22">
        <v>68.400000000000006</v>
      </c>
      <c r="C8" s="22">
        <v>23.5</v>
      </c>
      <c r="D8" s="22">
        <v>0</v>
      </c>
      <c r="E8" s="22">
        <v>0.2</v>
      </c>
      <c r="F8" s="22">
        <v>0.1</v>
      </c>
      <c r="G8" s="22">
        <v>7.8</v>
      </c>
    </row>
    <row r="9" spans="1:7" ht="16.5" thickBot="1" x14ac:dyDescent="0.3">
      <c r="A9" s="21" t="s">
        <v>19</v>
      </c>
      <c r="B9" s="22">
        <v>77.599999999999994</v>
      </c>
      <c r="C9" s="22">
        <v>7.1</v>
      </c>
      <c r="D9" s="22">
        <v>0</v>
      </c>
      <c r="E9" s="22">
        <v>0.1</v>
      </c>
      <c r="F9" s="22">
        <v>1.2</v>
      </c>
      <c r="G9" s="22">
        <v>14</v>
      </c>
    </row>
    <row r="10" spans="1:7" ht="16.5" thickBot="1" x14ac:dyDescent="0.3">
      <c r="A10" s="21" t="s">
        <v>20</v>
      </c>
      <c r="B10" s="22">
        <v>57.2</v>
      </c>
      <c r="C10" s="22">
        <v>13.2</v>
      </c>
      <c r="D10" s="22">
        <v>0</v>
      </c>
      <c r="E10" s="22">
        <v>10.6</v>
      </c>
      <c r="F10" s="22">
        <v>8.4</v>
      </c>
      <c r="G10" s="22">
        <v>10.5</v>
      </c>
    </row>
    <row r="11" spans="1:7" ht="16.5" thickBot="1" x14ac:dyDescent="0.3">
      <c r="A11" s="21" t="s">
        <v>21</v>
      </c>
      <c r="B11" s="22">
        <v>52.1</v>
      </c>
      <c r="C11" s="22">
        <v>19.2</v>
      </c>
      <c r="D11" s="22">
        <v>3.3</v>
      </c>
      <c r="E11" s="22">
        <v>4.7</v>
      </c>
      <c r="F11" s="22">
        <v>12.9</v>
      </c>
      <c r="G11" s="22">
        <v>7.7</v>
      </c>
    </row>
    <row r="12" spans="1:7" ht="16.5" thickBot="1" x14ac:dyDescent="0.3">
      <c r="A12" s="21" t="s">
        <v>22</v>
      </c>
      <c r="B12" s="22">
        <v>74.3</v>
      </c>
      <c r="C12" s="22">
        <v>15.4</v>
      </c>
      <c r="D12" s="22">
        <v>0.2</v>
      </c>
      <c r="E12" s="22">
        <v>1.2</v>
      </c>
      <c r="F12" s="22">
        <v>0.8</v>
      </c>
      <c r="G12" s="22">
        <v>8.1999999999999993</v>
      </c>
    </row>
    <row r="13" spans="1:7" ht="16.5" thickBot="1" x14ac:dyDescent="0.3">
      <c r="A13" s="25" t="s">
        <v>23</v>
      </c>
      <c r="B13" s="26"/>
      <c r="C13" s="26"/>
      <c r="D13" s="26"/>
      <c r="E13" s="26"/>
      <c r="F13" s="26"/>
      <c r="G13" s="29"/>
    </row>
    <row r="14" spans="1:7" ht="16.5" thickBot="1" x14ac:dyDescent="0.3">
      <c r="A14" s="38" t="s">
        <v>24</v>
      </c>
      <c r="B14" s="39">
        <v>72</v>
      </c>
      <c r="C14" s="39">
        <v>16.899999999999999</v>
      </c>
      <c r="D14" s="39">
        <v>0.2</v>
      </c>
      <c r="E14" s="39">
        <v>1.2</v>
      </c>
      <c r="F14" s="39">
        <v>1.1000000000000001</v>
      </c>
      <c r="G14" s="39">
        <v>8.6</v>
      </c>
    </row>
    <row r="15" spans="1:7" ht="16.5" thickBot="1" x14ac:dyDescent="0.3">
      <c r="A15" s="21" t="s">
        <v>25</v>
      </c>
      <c r="B15" s="22">
        <v>65.099999999999994</v>
      </c>
      <c r="C15" s="22">
        <v>27.7</v>
      </c>
      <c r="D15" s="22">
        <v>0.1</v>
      </c>
      <c r="E15" s="22">
        <v>1.5</v>
      </c>
      <c r="F15" s="22">
        <v>1</v>
      </c>
      <c r="G15" s="22">
        <v>4.7</v>
      </c>
    </row>
    <row r="16" spans="1:7" ht="16.5" thickBot="1" x14ac:dyDescent="0.3">
      <c r="A16" s="25" t="s">
        <v>44</v>
      </c>
      <c r="B16" s="26"/>
      <c r="C16" s="26"/>
      <c r="D16" s="26"/>
      <c r="E16" s="26"/>
      <c r="F16" s="26"/>
      <c r="G16" s="29"/>
    </row>
    <row r="17" spans="1:7" ht="16.5" thickBot="1" x14ac:dyDescent="0.3">
      <c r="A17" s="38" t="s">
        <v>62</v>
      </c>
      <c r="B17" s="39">
        <v>70.8</v>
      </c>
      <c r="C17" s="39">
        <v>26.1</v>
      </c>
      <c r="D17" s="39">
        <v>0.1</v>
      </c>
      <c r="E17" s="39">
        <v>1.4</v>
      </c>
      <c r="F17" s="39">
        <v>0.5</v>
      </c>
      <c r="G17" s="39">
        <v>1.2</v>
      </c>
    </row>
    <row r="18" spans="1:7" ht="16.5" thickBot="1" x14ac:dyDescent="0.3">
      <c r="A18" s="21" t="s">
        <v>63</v>
      </c>
      <c r="B18" s="22">
        <v>13.3</v>
      </c>
      <c r="C18" s="22">
        <v>7.9</v>
      </c>
      <c r="D18" s="22">
        <v>0.5</v>
      </c>
      <c r="E18" s="22">
        <v>1.5</v>
      </c>
      <c r="F18" s="22">
        <v>8.1</v>
      </c>
      <c r="G18" s="22">
        <v>68.599999999999994</v>
      </c>
    </row>
    <row r="19" spans="1:7" ht="16.5" thickBot="1" x14ac:dyDescent="0.3">
      <c r="A19" s="23" t="s">
        <v>33</v>
      </c>
      <c r="B19" s="24">
        <v>66.900000000000006</v>
      </c>
      <c r="C19" s="24">
        <v>24.9</v>
      </c>
      <c r="D19" s="24">
        <v>0.1</v>
      </c>
      <c r="E19" s="24">
        <v>1.4</v>
      </c>
      <c r="F19" s="24">
        <v>1</v>
      </c>
      <c r="G19" s="24">
        <v>5.7</v>
      </c>
    </row>
    <row r="20" spans="1:7" ht="15.75" x14ac:dyDescent="0.25">
      <c r="A20" s="37" t="s">
        <v>45</v>
      </c>
      <c r="B20" s="37"/>
      <c r="C20" s="37"/>
      <c r="D20" s="37"/>
      <c r="E20" s="37"/>
      <c r="F20" s="37"/>
      <c r="G20" s="37"/>
    </row>
    <row r="21" spans="1:7" ht="15.75" x14ac:dyDescent="0.25">
      <c r="A21" s="36"/>
    </row>
  </sheetData>
  <mergeCells count="5">
    <mergeCell ref="A3:G3"/>
    <mergeCell ref="A13:G13"/>
    <mergeCell ref="A16:G16"/>
    <mergeCell ref="A1:G1"/>
    <mergeCell ref="A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52</vt:i4>
      </vt:variant>
      <vt:variant>
        <vt:lpstr>Plages nommées</vt:lpstr>
      </vt:variant>
      <vt:variant>
        <vt:i4>50</vt:i4>
      </vt:variant>
    </vt:vector>
  </HeadingPairs>
  <TitlesOfParts>
    <vt:vector size="102" baseType="lpstr">
      <vt:lpstr>Feuil2</vt:lpstr>
      <vt:lpstr>Table de Matiere</vt:lpstr>
      <vt:lpstr>CSD</vt:lpstr>
      <vt:lpstr>Tab1.1</vt:lpstr>
      <vt:lpstr>Tab1.2</vt:lpstr>
      <vt:lpstr>Tab1.3</vt:lpstr>
      <vt:lpstr>Tab1.4</vt:lpstr>
      <vt:lpstr>Tab1.5</vt:lpstr>
      <vt:lpstr>Tab1.6</vt:lpstr>
      <vt:lpstr>Education_Alpha</vt:lpstr>
      <vt:lpstr>Tab2.1</vt:lpstr>
      <vt:lpstr>Tab2.2</vt:lpstr>
      <vt:lpstr>Tab2.3</vt:lpstr>
      <vt:lpstr>Tab2.4</vt:lpstr>
      <vt:lpstr>Tab2.5</vt:lpstr>
      <vt:lpstr>Tab2.6</vt:lpstr>
      <vt:lpstr>Tab2.7</vt:lpstr>
      <vt:lpstr>Sante</vt:lpstr>
      <vt:lpstr>Tab3.1</vt:lpstr>
      <vt:lpstr>Tab3.2</vt:lpstr>
      <vt:lpstr>Tab3.3</vt:lpstr>
      <vt:lpstr>EMPLOI</vt:lpstr>
      <vt:lpstr>Tab4.1</vt:lpstr>
      <vt:lpstr>Tab4.2</vt:lpstr>
      <vt:lpstr>Tab4.3</vt:lpstr>
      <vt:lpstr>Tab4.4</vt:lpstr>
      <vt:lpstr>Tab4.5</vt:lpstr>
      <vt:lpstr>Tab4.6</vt:lpstr>
      <vt:lpstr>Tab4.7</vt:lpstr>
      <vt:lpstr>Tab4.8</vt:lpstr>
      <vt:lpstr>MENAGE</vt:lpstr>
      <vt:lpstr>Tab5.1</vt:lpstr>
      <vt:lpstr>Tab5.2</vt:lpstr>
      <vt:lpstr>Tab5.3</vt:lpstr>
      <vt:lpstr>Tab5.4</vt:lpstr>
      <vt:lpstr>Tab5.5</vt:lpstr>
      <vt:lpstr>Tab5.6</vt:lpstr>
      <vt:lpstr>Tab5.7</vt:lpstr>
      <vt:lpstr>Tab5.8</vt:lpstr>
      <vt:lpstr>Tab5.9</vt:lpstr>
      <vt:lpstr>Tab5.10</vt:lpstr>
      <vt:lpstr>Tab5.11</vt:lpstr>
      <vt:lpstr>Tab5.12</vt:lpstr>
      <vt:lpstr>Securite_ali</vt:lpstr>
      <vt:lpstr>Tab6.1</vt:lpstr>
      <vt:lpstr>Tab6.2</vt:lpstr>
      <vt:lpstr>Conso</vt:lpstr>
      <vt:lpstr>Tab7.1</vt:lpstr>
      <vt:lpstr>Tab7.2</vt:lpstr>
      <vt:lpstr>Tab7.3</vt:lpstr>
      <vt:lpstr>Tab7.4</vt:lpstr>
      <vt:lpstr>Tab7.5</vt:lpstr>
      <vt:lpstr>Tab5.1!_ftn1</vt:lpstr>
      <vt:lpstr>Tab5.1!_ftn2</vt:lpstr>
      <vt:lpstr>Tab5.1!_ftn3</vt:lpstr>
      <vt:lpstr>Tab5.1!_ftnref1</vt:lpstr>
      <vt:lpstr>Tab5.1!_ftnref2</vt:lpstr>
      <vt:lpstr>Tab5.1!_ftnref3</vt:lpstr>
      <vt:lpstr>Tab4.5!_Hlk57882524</vt:lpstr>
      <vt:lpstr>Tab5.1!_Toc168913224</vt:lpstr>
      <vt:lpstr>Tab7.2!_Toc24969059</vt:lpstr>
      <vt:lpstr>Tab5.1!_Toc303084941</vt:lpstr>
      <vt:lpstr>Tab4.7!_Toc365030626</vt:lpstr>
      <vt:lpstr>Tab4.3!_Toc365030633</vt:lpstr>
      <vt:lpstr>Tab4.6!_Toc365030868</vt:lpstr>
      <vt:lpstr>Tab1.5!_Toc495579713</vt:lpstr>
      <vt:lpstr>Tab1.6!_Toc495579714</vt:lpstr>
      <vt:lpstr>Tab2.3!_Toc495579715</vt:lpstr>
      <vt:lpstr>Tab2.4!_Toc495579716</vt:lpstr>
      <vt:lpstr>Tab2.5!_Toc495579717</vt:lpstr>
      <vt:lpstr>Tab4.1!_Toc495579720</vt:lpstr>
      <vt:lpstr>Tab5.1!_Toc495579725</vt:lpstr>
      <vt:lpstr>Tab7.1!_Toc495579726</vt:lpstr>
      <vt:lpstr>Tab7.3!_Toc495579727</vt:lpstr>
      <vt:lpstr>Tab7.4!_Toc495579728</vt:lpstr>
      <vt:lpstr>Tab1.1!_Toc495579732</vt:lpstr>
      <vt:lpstr>Tab1.2!_Toc495579733</vt:lpstr>
      <vt:lpstr>Tab1.3!_Toc495579734</vt:lpstr>
      <vt:lpstr>Tab1.4!_Toc495579735</vt:lpstr>
      <vt:lpstr>Tab2.1!_Toc495579736</vt:lpstr>
      <vt:lpstr>Tab2.2!_Toc495579738</vt:lpstr>
      <vt:lpstr>Tab2.6!_Toc495579740</vt:lpstr>
      <vt:lpstr>Tab3.1!_Toc495579741</vt:lpstr>
      <vt:lpstr>Tab4.4!_Toc495579748</vt:lpstr>
      <vt:lpstr>Tab5.1!_Toc495579752</vt:lpstr>
      <vt:lpstr>Tab5.1!_Toc495579754</vt:lpstr>
      <vt:lpstr>Tab5.1!_Toc495579757</vt:lpstr>
      <vt:lpstr>Tab5.1!_Toc495579758</vt:lpstr>
      <vt:lpstr>Tab5.1!_Toc495579759</vt:lpstr>
      <vt:lpstr>Tab6.1!_Toc495579760</vt:lpstr>
      <vt:lpstr>Tab6.2!_Toc495579761</vt:lpstr>
      <vt:lpstr>Securite_ali!_Toc55223960</vt:lpstr>
      <vt:lpstr>Tab3.2!_Toc55224492</vt:lpstr>
      <vt:lpstr>Tab4.2!_Toc55224494</vt:lpstr>
      <vt:lpstr>Tab4.7!_Toc55224499</vt:lpstr>
      <vt:lpstr>Tab4.8!_Toc55224500</vt:lpstr>
      <vt:lpstr>Tab5.1!_Toc55224503</vt:lpstr>
      <vt:lpstr>Tab5.1!_Toc55224505</vt:lpstr>
      <vt:lpstr>Tab5.1!_Toc55224506</vt:lpstr>
      <vt:lpstr>Tab5.1!_Toc55224507</vt:lpstr>
      <vt:lpstr>Tab5.1!_Toc55224508</vt:lpstr>
      <vt:lpstr>Tab7.5!_Toc55224519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2020-12-04T08:40:12Z</cp:lastPrinted>
  <dcterms:created xsi:type="dcterms:W3CDTF">2020-12-04T08:11:16Z</dcterms:created>
  <dcterms:modified xsi:type="dcterms:W3CDTF">2020-12-04T09:58:46Z</dcterms:modified>
</cp:coreProperties>
</file>