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STAT\DRNE\EMOP\Edition 10\Rapport d'analyse\P2\VF\"/>
    </mc:Choice>
  </mc:AlternateContent>
  <xr:revisionPtr revIDLastSave="0" documentId="8_{A083F367-7897-4EB7-BA5A-CF7A379915A2}" xr6:coauthVersionLast="47" xr6:coauthVersionMax="47" xr10:uidLastSave="{00000000-0000-0000-0000-000000000000}"/>
  <bookViews>
    <workbookView xWindow="-120" yWindow="-120" windowWidth="20730" windowHeight="11160" tabRatio="916" xr2:uid="{46F41D09-25CE-4B66-BCBC-FBC88BFB4B17}"/>
  </bookViews>
  <sheets>
    <sheet name="Page de garde" sheetId="2" r:id="rId1"/>
    <sheet name="Table de Matiere" sheetId="1" r:id="rId2"/>
    <sheet name="Santé_ménage" sheetId="3" r:id="rId3"/>
    <sheet name="Tab1.1" sheetId="4" r:id="rId4"/>
    <sheet name="Tab1.2" sheetId="14" r:id="rId5"/>
    <sheet name="Tab1.3" sheetId="15" r:id="rId6"/>
    <sheet name="Tab1.4" sheetId="16" r:id="rId7"/>
    <sheet name="Tab1.5" sheetId="17" r:id="rId8"/>
    <sheet name="Tab1.6" sheetId="18" r:id="rId9"/>
    <sheet name="Tab1.7" sheetId="53" r:id="rId10"/>
    <sheet name="Tab1.8" sheetId="55" r:id="rId11"/>
    <sheet name="Tab1.9" sheetId="54" r:id="rId12"/>
    <sheet name="Migration" sheetId="5" r:id="rId13"/>
    <sheet name="Tab2.1" sheetId="6" r:id="rId14"/>
    <sheet name="Tab2.2" sheetId="64" r:id="rId15"/>
    <sheet name="Tab2.3" sheetId="20" r:id="rId16"/>
    <sheet name="Tab2.4" sheetId="21" r:id="rId17"/>
    <sheet name="Tab2.5" sheetId="22" r:id="rId18"/>
    <sheet name="Tab2.6" sheetId="23" r:id="rId19"/>
    <sheet name="Tab2.7" sheetId="24" r:id="rId20"/>
    <sheet name="Pauvrete_subjective" sheetId="7" r:id="rId21"/>
    <sheet name="Tab3.1" sheetId="8" r:id="rId22"/>
    <sheet name="Tab3.2" sheetId="25" r:id="rId23"/>
    <sheet name="Tab3.3" sheetId="26" r:id="rId24"/>
    <sheet name="Tab3.4" sheetId="45" r:id="rId25"/>
    <sheet name="Tab3.5" sheetId="46" r:id="rId26"/>
    <sheet name="Tab3.6" sheetId="57" r:id="rId27"/>
    <sheet name="Tab3.7" sheetId="58" r:id="rId28"/>
    <sheet name="Tab3.8" sheetId="59" r:id="rId29"/>
    <sheet name="Tab3.9" sheetId="60" r:id="rId30"/>
    <sheet name="Tab3.10" sheetId="61" r:id="rId31"/>
    <sheet name="Tab3.11" sheetId="62" r:id="rId32"/>
    <sheet name="Tab3.12" sheetId="63" r:id="rId33"/>
    <sheet name="EMPLOI" sheetId="65" r:id="rId34"/>
    <sheet name="Tab4.1" sheetId="66" r:id="rId35"/>
    <sheet name="Tab4.2" sheetId="67" r:id="rId36"/>
    <sheet name="Tab4.3" sheetId="68" r:id="rId37"/>
    <sheet name="Tab4.4" sheetId="69" r:id="rId38"/>
    <sheet name="Tab4.5" sheetId="70" r:id="rId39"/>
    <sheet name="Tab4.6" sheetId="71" r:id="rId40"/>
    <sheet name="Tab4.7" sheetId="72" r:id="rId41"/>
    <sheet name="Tab4.8" sheetId="73" r:id="rId42"/>
    <sheet name="Tab4.9" sheetId="74" r:id="rId43"/>
    <sheet name="Conso" sheetId="13" r:id="rId44"/>
    <sheet name="Tab5.1" sheetId="48" r:id="rId45"/>
    <sheet name="Tab5.2" sheetId="49" r:id="rId46"/>
    <sheet name="Tab5.3" sheetId="50" r:id="rId47"/>
    <sheet name="Tab5.4" sheetId="51" r:id="rId48"/>
    <sheet name="Tab5.5" sheetId="52" r:id="rId49"/>
  </sheets>
  <definedNames>
    <definedName name="_ftn1" localSheetId="24">'Tab3.4'!$A$18</definedName>
    <definedName name="_ftnref1" localSheetId="24">'Tab3.4'!$F$3</definedName>
    <definedName name="_Hlk28104207" localSheetId="47">'Tab5.4'!$A$1</definedName>
    <definedName name="_Hlk57882524">#REF!</definedName>
    <definedName name="_Toc24969059" localSheetId="45">'Tab5.2'!#REF!</definedName>
    <definedName name="_Toc29306361" localSheetId="29">'Tab3.9'!$A$2</definedName>
    <definedName name="_Toc29306362" localSheetId="30">'Tab3.10'!$A$2</definedName>
    <definedName name="_Toc29306363" localSheetId="31">'Tab3.11'!$A$2</definedName>
    <definedName name="_Toc29306364" localSheetId="32">'Tab3.12'!$A$1</definedName>
    <definedName name="_Toc29306367" localSheetId="44">'Tab5.1'!$A$3</definedName>
    <definedName name="_Toc29306368" localSheetId="46">'Tab5.3'!$A$2</definedName>
    <definedName name="_Toc29306533" localSheetId="9">'Tab1.7'!$A$2</definedName>
    <definedName name="_Toc29306534" localSheetId="11">'Tab1.9'!$A$2</definedName>
    <definedName name="_Toc298741558" localSheetId="18">'Tab2.6'!#REF!</definedName>
    <definedName name="_Toc316035882" localSheetId="7">'Tab1.5'!$A$3</definedName>
    <definedName name="_Toc365030633">#REF!</definedName>
    <definedName name="_Toc365030868">#REF!</definedName>
    <definedName name="_Toc495579713" localSheetId="7">'Tab1.5'!$A$1</definedName>
    <definedName name="_Toc495579714" localSheetId="8">'Tab1.6'!$A$1</definedName>
    <definedName name="_Toc495579715" localSheetId="15">'Tab2.3'!$A$1</definedName>
    <definedName name="_Toc495579716" localSheetId="16">'Tab2.4'!$A$1</definedName>
    <definedName name="_Toc495579717" localSheetId="17">'Tab2.5'!$A$1</definedName>
    <definedName name="_Toc495579720">#REF!</definedName>
    <definedName name="_Toc495579726" localSheetId="44">'Tab5.1'!#REF!</definedName>
    <definedName name="_Toc495579727" localSheetId="46">'Tab5.3'!#REF!</definedName>
    <definedName name="_Toc495579728" localSheetId="47">'Tab5.4'!#REF!</definedName>
    <definedName name="_Toc495579732" localSheetId="3">'Tab1.1'!#REF!</definedName>
    <definedName name="_Toc495579733" localSheetId="4">'Tab1.2'!$A$1</definedName>
    <definedName name="_Toc495579734" localSheetId="5">'Tab1.3'!$A$1</definedName>
    <definedName name="_Toc495579735" localSheetId="6">'Tab1.4'!$A$1</definedName>
    <definedName name="_Toc495579736" localSheetId="13">'Tab2.1'!$A$1</definedName>
    <definedName name="_Toc495579738">#REF!</definedName>
    <definedName name="_Toc495579740" localSheetId="18">'Tab2.6'!$A$2</definedName>
    <definedName name="_Toc495579741" localSheetId="21">'Tab3.1'!$A$1</definedName>
    <definedName name="_Toc495579748">#REF!</definedName>
    <definedName name="_Toc495579752">#REF!</definedName>
    <definedName name="_Toc495579760" localSheetId="25">'Tab3.5'!#REF!</definedName>
    <definedName name="_Toc495579761">#REF!</definedName>
    <definedName name="_Toc55223960" localSheetId="24">'Tab3.4'!#REF!</definedName>
    <definedName name="_Toc55224492" localSheetId="22">'Tab3.2'!$A$1</definedName>
    <definedName name="_Toc55224494">#REF!</definedName>
    <definedName name="_Toc55224499">#REF!</definedName>
    <definedName name="_Toc55224500">#REF!</definedName>
    <definedName name="_Toc55224519" localSheetId="48">'Tab5.5'!#REF!</definedName>
    <definedName name="_Toc60683854" localSheetId="10">'Tab1.8'!$A$2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4" i="1" l="1"/>
  <c r="A43" i="1"/>
  <c r="A42" i="1"/>
  <c r="A41" i="1"/>
  <c r="A40" i="1"/>
  <c r="A39" i="1"/>
  <c r="A38" i="1"/>
  <c r="A37" i="1"/>
  <c r="A36" i="1"/>
  <c r="A35" i="1"/>
  <c r="A5" i="1"/>
  <c r="A16" i="1"/>
  <c r="B8" i="23" l="1"/>
  <c r="B7" i="23"/>
  <c r="B6" i="23"/>
  <c r="B5" i="23"/>
  <c r="B9" i="23" l="1"/>
  <c r="C8" i="23" l="1"/>
  <c r="C9" i="23"/>
  <c r="C5" i="23"/>
  <c r="C7" i="23"/>
  <c r="C6" i="23"/>
  <c r="A50" i="1" l="1"/>
  <c r="A49" i="1"/>
  <c r="A48" i="1"/>
  <c r="A47" i="1"/>
  <c r="A46" i="1"/>
  <c r="A45" i="1"/>
  <c r="A34" i="1"/>
  <c r="A33" i="1"/>
  <c r="A32" i="1"/>
  <c r="A31" i="1"/>
  <c r="A30" i="1"/>
  <c r="A29" i="1"/>
  <c r="A28" i="1"/>
  <c r="A26" i="1"/>
  <c r="A27" i="1"/>
  <c r="A22" i="1"/>
  <c r="A14" i="1"/>
  <c r="A13" i="1"/>
  <c r="A12" i="1"/>
  <c r="A11" i="1"/>
  <c r="A4" i="1"/>
  <c r="A25" i="1" l="1"/>
  <c r="A24" i="1"/>
  <c r="A23" i="1"/>
  <c r="A21" i="1"/>
  <c r="A20" i="1"/>
  <c r="A19" i="1"/>
  <c r="A18" i="1"/>
  <c r="A17" i="1"/>
  <c r="A15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<sst xmlns="http://schemas.openxmlformats.org/spreadsheetml/2006/main" count="1184" uniqueCount="378">
  <si>
    <t>Région</t>
  </si>
  <si>
    <t>Kayes</t>
  </si>
  <si>
    <t>Koulikoro</t>
  </si>
  <si>
    <t>Sikasso</t>
  </si>
  <si>
    <t>Ségou</t>
  </si>
  <si>
    <t>Mopti</t>
  </si>
  <si>
    <t>Tombouctou</t>
  </si>
  <si>
    <t>Gao</t>
  </si>
  <si>
    <t>Kidal</t>
  </si>
  <si>
    <t>Bamako</t>
  </si>
  <si>
    <t>Milieu</t>
  </si>
  <si>
    <t>Urbain</t>
  </si>
  <si>
    <t>Rural</t>
  </si>
  <si>
    <t>Sexe</t>
  </si>
  <si>
    <t>Ensemble</t>
  </si>
  <si>
    <t>%</t>
  </si>
  <si>
    <t xml:space="preserve"> Fondamental 1</t>
  </si>
  <si>
    <t>Masculin</t>
  </si>
  <si>
    <t>Autre</t>
  </si>
  <si>
    <t xml:space="preserve">     'Bamako</t>
  </si>
  <si>
    <t xml:space="preserve">     'Autres Villes</t>
  </si>
  <si>
    <t>Féminin</t>
  </si>
  <si>
    <t>Age</t>
  </si>
  <si>
    <t xml:space="preserve"> Moins de 5 ans</t>
  </si>
  <si>
    <t>5 - 10 ans</t>
  </si>
  <si>
    <t>11 -14 ans</t>
  </si>
  <si>
    <t>15 - 59 ans</t>
  </si>
  <si>
    <t xml:space="preserve"> 60 ans et plus</t>
  </si>
  <si>
    <t>Niveau d'instruction</t>
  </si>
  <si>
    <t>Aucun niveau</t>
  </si>
  <si>
    <t>Fondamental 2</t>
  </si>
  <si>
    <t>Secondaire</t>
  </si>
  <si>
    <t>Supérieur</t>
  </si>
  <si>
    <t>Maux de ventre</t>
  </si>
  <si>
    <t xml:space="preserve"> Kayes</t>
  </si>
  <si>
    <t xml:space="preserve"> Koulikoro</t>
  </si>
  <si>
    <t xml:space="preserve"> Sikasso</t>
  </si>
  <si>
    <t xml:space="preserve"> Ségou</t>
  </si>
  <si>
    <t xml:space="preserve"> Mopti</t>
  </si>
  <si>
    <t xml:space="preserve"> Bamako</t>
  </si>
  <si>
    <t>Moins de 5 ans</t>
  </si>
  <si>
    <t>60 ans et plus</t>
  </si>
  <si>
    <t>Total</t>
  </si>
  <si>
    <t>Niveau d’instruction</t>
  </si>
  <si>
    <t>Autres</t>
  </si>
  <si>
    <t>Moyenne</t>
  </si>
  <si>
    <t>Dépenses des ménages</t>
  </si>
  <si>
    <t>Dépenses par tête</t>
  </si>
  <si>
    <t>Dépenses par équivalent adulte</t>
  </si>
  <si>
    <t>Achats</t>
  </si>
  <si>
    <t>Autoconsommation</t>
  </si>
  <si>
    <t>Cadeau</t>
  </si>
  <si>
    <t>Mode d’acquisition</t>
  </si>
  <si>
    <t>Part budgétaire %</t>
  </si>
  <si>
    <t>Montant trimestriel (milliard de FCFA)</t>
  </si>
  <si>
    <t>Part budgétaire   %</t>
  </si>
  <si>
    <t>Alimentation et Boissons non alcoolisées</t>
  </si>
  <si>
    <t>Boissons alcoolisées, Tabac et Stupéfiants</t>
  </si>
  <si>
    <t>Articles d'Habillements et Chaussures</t>
  </si>
  <si>
    <t>Logements, Eau, Électricité, Gaz et Autres Combustibles</t>
  </si>
  <si>
    <t>Meubles, Articles de ménages et Entretien</t>
  </si>
  <si>
    <t>Santé</t>
  </si>
  <si>
    <t>Transport</t>
  </si>
  <si>
    <t>Communication</t>
  </si>
  <si>
    <t>Loisirs et Cultures</t>
  </si>
  <si>
    <t>Enseignements</t>
  </si>
  <si>
    <t>Restaurants et Hôtels</t>
  </si>
  <si>
    <t>Biens et Services Divers</t>
  </si>
  <si>
    <t>Logements, Eau, Electricité, Gaz et Autres Combustibles</t>
  </si>
  <si>
    <t>Biens et services Divers</t>
  </si>
  <si>
    <t>TABLE DES MATIERES</t>
  </si>
  <si>
    <t>Page</t>
  </si>
  <si>
    <t>1.	SANTE DES MEMBRES DU MENAGE</t>
  </si>
  <si>
    <t>Tableau 1- 1 : Évolution des taux de morbidité, par groupe d’âge selon le sexe (%)</t>
  </si>
  <si>
    <t>Tableau 1- 2 : Taux de morbidité par région, milieu et niveau d’instruction du chef de ménage selon le groupe d’âges au cours des trois derniers mois (%)</t>
  </si>
  <si>
    <t>5-10 ans</t>
  </si>
  <si>
    <t>11-14 ans</t>
  </si>
  <si>
    <t>15-59 ans</t>
  </si>
  <si>
    <t xml:space="preserve">  'Bamako</t>
  </si>
  <si>
    <t xml:space="preserve">  'Autres villes</t>
  </si>
  <si>
    <t>Niveau d’instruction du chef de ménage</t>
  </si>
  <si>
    <t>Fondamental 1</t>
  </si>
  <si>
    <t xml:space="preserve">Ensemble </t>
  </si>
  <si>
    <t>Source : EMOP 2020/2021, passage 2 (juillet-septembre)</t>
  </si>
  <si>
    <t>Tableau 1- 3: Prévalence de certaines maladies par région, milieu et tranche d’âge de la population (%)</t>
  </si>
  <si>
    <t>Paludisme</t>
  </si>
  <si>
    <t>Diarhée</t>
  </si>
  <si>
    <t>Douleurs dans le dos/membre/articulations</t>
  </si>
  <si>
    <t>Toux</t>
  </si>
  <si>
    <t>Problème de peau</t>
  </si>
  <si>
    <t>Problème d'oreille/nez/gorge</t>
  </si>
  <si>
    <t>Problème d'oeil</t>
  </si>
  <si>
    <t>Problème dentaire</t>
  </si>
  <si>
    <t>Blessure/fracture/entorse</t>
  </si>
  <si>
    <t>Tension/Diabète</t>
  </si>
  <si>
    <t xml:space="preserve"> Maux de tête/cephalées</t>
  </si>
  <si>
    <t>Groupe d'âge de l'individu</t>
  </si>
  <si>
    <t>Tableau 1- 4: Taux de fréquentation des infrastructures  sanitaires selon le type d’infrastructure (%)</t>
  </si>
  <si>
    <t>Modernes</t>
  </si>
  <si>
    <t>Traditionnelles</t>
  </si>
  <si>
    <t>Pharmacies</t>
  </si>
  <si>
    <t>Sexe du chef de ménage</t>
  </si>
  <si>
    <t>Feminin</t>
  </si>
  <si>
    <t>Tableau 1- 5: Répartition de la population ayant consulté des infrastructures sanitaires par région, milieu et niveau d’instruction du chef de ménage selon le type d’infra structure (%)</t>
  </si>
  <si>
    <t>Hôpital public</t>
  </si>
  <si>
    <t>CSCOM</t>
  </si>
  <si>
    <t>CS Ref ou des Cercles</t>
  </si>
  <si>
    <t>Cabinet médical/Dentiste privé</t>
  </si>
  <si>
    <t>Cabinet de soins privé</t>
  </si>
  <si>
    <t>Clinique privée</t>
  </si>
  <si>
    <t>Guéris-seur / Mara-bout</t>
  </si>
  <si>
    <t>Pharmacie / Pharmacien</t>
  </si>
  <si>
    <t>Centre de santé confes-sionnel</t>
  </si>
  <si>
    <t>Autres Publics</t>
  </si>
  <si>
    <t>Autres Privés ou ONG</t>
  </si>
  <si>
    <t>Tableau 1- 6: Répartition de la population par région et milieu selon la distance parcourue pour atteindre le service de santé où la consultation a eu lieu principalement (%)</t>
  </si>
  <si>
    <t>Moins d'un Km</t>
  </si>
  <si>
    <t>1 - 2 Km</t>
  </si>
  <si>
    <t>2 - 5 Km</t>
  </si>
  <si>
    <t>5 - 15 Km</t>
  </si>
  <si>
    <t>Plus de 15 Km</t>
  </si>
  <si>
    <t>Proportion des personnes ayant eu de problème lors de la consultation</t>
  </si>
  <si>
    <t>Enemble</t>
  </si>
  <si>
    <t>Tableau 1- 7: Population ayant été consultée et qui a rencontré des problèmes, par région (%)</t>
  </si>
  <si>
    <t>Type de problème</t>
  </si>
  <si>
    <t>Trop cher</t>
  </si>
  <si>
    <t>Temps d'attente trop long</t>
  </si>
  <si>
    <t>Traitement inefficace</t>
  </si>
  <si>
    <t>Mauvais accueil</t>
  </si>
  <si>
    <t>Absence/retard du personnel médical</t>
  </si>
  <si>
    <t xml:space="preserve"> Médicaments non disponibles</t>
  </si>
  <si>
    <t>Pas de personnel formé</t>
  </si>
  <si>
    <t xml:space="preserve"> Établissement pas propre</t>
  </si>
  <si>
    <t>Tableau 1- 8: Opinions de la population ayant rencontrée des problèmes au cours de leur consultation selon le type de problème (%)</t>
  </si>
  <si>
    <t>Automédication</t>
  </si>
  <si>
    <t>Pas nécessaire</t>
  </si>
  <si>
    <t>Trop éloigné</t>
  </si>
  <si>
    <t>Manque de confiance</t>
  </si>
  <si>
    <t>Tableau 1- 9: Opinion de la population qui a été malade sans consulter un service médical, selon les raisons de non-utilisation (%)</t>
  </si>
  <si>
    <t>2.	MIGRATIONS ET TRANSFERTS AU SEIN DES MENAGES</t>
  </si>
  <si>
    <t>Tableau 2- 1: La situation migratoire des ménages par région et milieu de résidence</t>
  </si>
  <si>
    <t>% ménages ayant des membres en dehors de leur localité</t>
  </si>
  <si>
    <t>Nombre moyen d'hommes</t>
  </si>
  <si>
    <t>Nombre moyen de femmes</t>
  </si>
  <si>
    <t>Tableau 2- 3: Proportion des ménages ayant reçu du transfert d’argent au cours des 12 derniers mois par région et milieu (%)</t>
  </si>
  <si>
    <t>Proportion  des ménages ayant reçu des transferts d'argent au cours des 12 derniers mois (%)</t>
  </si>
  <si>
    <t>Tableau 2- 4: Montant des transferts internes reçus par région (en FCFA)</t>
  </si>
  <si>
    <t>Montant reçu</t>
  </si>
  <si>
    <t>Tableau 2- 5: Montant des transferts externes (hors Mali) reçus par région (en millions de FCFA)</t>
  </si>
  <si>
    <t>Region ( recption)</t>
  </si>
  <si>
    <t>Pays emetteur ( provenace)</t>
  </si>
  <si>
    <t xml:space="preserve"> Côte d’Ivoire</t>
  </si>
  <si>
    <t>Sénégal</t>
  </si>
  <si>
    <t xml:space="preserve"> Burkina Faso</t>
  </si>
  <si>
    <t xml:space="preserve"> Niger</t>
  </si>
  <si>
    <t>Autres CEDEAO(sauf CI, BF, SN, ML</t>
  </si>
  <si>
    <t xml:space="preserve"> Mauritanie</t>
  </si>
  <si>
    <t xml:space="preserve"> Libye</t>
  </si>
  <si>
    <t xml:space="preserve"> Autre Afrique</t>
  </si>
  <si>
    <t>France</t>
  </si>
  <si>
    <t xml:space="preserve"> Espagne</t>
  </si>
  <si>
    <t xml:space="preserve"> Italie</t>
  </si>
  <si>
    <t xml:space="preserve"> Autre Europe</t>
  </si>
  <si>
    <t xml:space="preserve"> Etats-Unis</t>
  </si>
  <si>
    <t xml:space="preserve"> Canada</t>
  </si>
  <si>
    <t xml:space="preserve"> Autre Amérique</t>
  </si>
  <si>
    <t xml:space="preserve"> Arabe Saoudite</t>
  </si>
  <si>
    <t xml:space="preserve"> Chine</t>
  </si>
  <si>
    <t xml:space="preserve"> Autre Asie</t>
  </si>
  <si>
    <t>Reste du monde</t>
  </si>
  <si>
    <t xml:space="preserve">            -   </t>
  </si>
  <si>
    <t>Tableau 2- 6: Montant des transferts (interne et externe) reçus selon la provenance (en millions de FCFA)</t>
  </si>
  <si>
    <t>Montant</t>
  </si>
  <si>
    <t>Mali</t>
  </si>
  <si>
    <t>Afrique</t>
  </si>
  <si>
    <t>Europe</t>
  </si>
  <si>
    <t xml:space="preserve">Total </t>
  </si>
  <si>
    <t>Tableau 2- 7: Allocation des transferts (interne et externe) reçus par région et milieu de résidence (%)</t>
  </si>
  <si>
    <t xml:space="preserve">Types de depenses </t>
  </si>
  <si>
    <t xml:space="preserve"> Biens de consommation courante (alimentaires, vêtements, etc.)</t>
  </si>
  <si>
    <t xml:space="preserve"> Education</t>
  </si>
  <si>
    <t xml:space="preserve"> Santé</t>
  </si>
  <si>
    <t xml:space="preserve"> Location (de maisons, de terres)</t>
  </si>
  <si>
    <t xml:space="preserve"> Mariage</t>
  </si>
  <si>
    <t>Voitures/Camions</t>
  </si>
  <si>
    <t xml:space="preserve"> Réfection d'une maison</t>
  </si>
  <si>
    <t xml:space="preserve"> Construction d'une nouvelle maison</t>
  </si>
  <si>
    <t>Achat de terre</t>
  </si>
  <si>
    <t>Baptème</t>
  </si>
  <si>
    <t xml:space="preserve"> Commerce, affaires</t>
  </si>
  <si>
    <t xml:space="preserve"> Funérailles</t>
  </si>
  <si>
    <t xml:space="preserve"> Autres dépenses privées/familiales</t>
  </si>
  <si>
    <t xml:space="preserve"> Epargne</t>
  </si>
  <si>
    <t xml:space="preserve"> Rural</t>
  </si>
  <si>
    <t>3.	PAUVRETE SUBJECTIVE</t>
  </si>
  <si>
    <t>Tableau 3- 1: Répartition des ménages par région, milieu et sexe du chef de ménage selon l'appréciation du niveau de vie par rapport au revenu (%)</t>
  </si>
  <si>
    <t>Bien</t>
  </si>
  <si>
    <t>Assez bien</t>
  </si>
  <si>
    <t>Passablement</t>
  </si>
  <si>
    <t>Difficilement</t>
  </si>
  <si>
    <t>Milieu </t>
  </si>
  <si>
    <t>Sexe du chef de ménage </t>
  </si>
  <si>
    <t>Tableau 3- 2: Répartition des ménages par région, milieu de résidence selon leur appréciation du niveau de vie par rapport à la situation de pauvreté (%)</t>
  </si>
  <si>
    <t>Pauvres</t>
  </si>
  <si>
    <t>Ni pauvres ni riches</t>
  </si>
  <si>
    <t>Riches</t>
  </si>
  <si>
    <t>Tableau 3- 3: Perception des ménages sur les besoins minimums nécessaires pour avoir des conditions de vie acceptable (%)</t>
  </si>
  <si>
    <t>Prendre trois repas tous les jours</t>
  </si>
  <si>
    <t>Oui, indispensable</t>
  </si>
  <si>
    <t>Oui, plutôt nécessaire</t>
  </si>
  <si>
    <t>Non</t>
  </si>
  <si>
    <t>Manger de la viande ou du poisson tous les jours</t>
  </si>
  <si>
    <t>Avoir plusieurs vêtements (au moins deux)</t>
  </si>
  <si>
    <t>Avoir plusieurs chaussures (au moins deux)</t>
  </si>
  <si>
    <t>Avoir un logement spacieux (loué ou non)</t>
  </si>
  <si>
    <t>Avoir accès à l'eau potable</t>
  </si>
  <si>
    <t>Avoir accès à l'électricité</t>
  </si>
  <si>
    <t>Pouvoir se soigner quand on est malade</t>
  </si>
  <si>
    <t>Pouvoir s'occuper de son corps (savon, coiffeur, etc.)</t>
  </si>
  <si>
    <t>Avoir un emploi stable et durable</t>
  </si>
  <si>
    <t>Ne pas travailler nuit et jour</t>
  </si>
  <si>
    <t>Pouvoir prendre des transports collectifs en cas de besoin</t>
  </si>
  <si>
    <t>Avoir un moyen personnel de transport (voiture, moto, bicyclette, etc.)</t>
  </si>
  <si>
    <t>Pouvoir envoyer des enfants à l'école</t>
  </si>
  <si>
    <t>Pouvoir acheter un poste de télévision</t>
  </si>
  <si>
    <t>Très Satisfait</t>
  </si>
  <si>
    <t>Satisfait</t>
  </si>
  <si>
    <t>Pas vraiment satisfait</t>
  </si>
  <si>
    <t>Pas du tout satisfait</t>
  </si>
  <si>
    <t>Sol[1]de d'opinion</t>
  </si>
  <si>
    <t>Prendre trois repas par jour tous les jours</t>
  </si>
  <si>
    <t>Consommation de la viande ou du poisson par jour</t>
  </si>
  <si>
    <t>Vêtements pour vous et votre ménage</t>
  </si>
  <si>
    <t>Chaussures pour vous et votre ménage</t>
  </si>
  <si>
    <t>Votre logement</t>
  </si>
  <si>
    <t>Accès à l'eau potable</t>
  </si>
  <si>
    <t>Accès à l'électricité</t>
  </si>
  <si>
    <t>Soins, médicaments en cas de maladie</t>
  </si>
  <si>
    <t xml:space="preserve">Propreté, soins du corps </t>
  </si>
  <si>
    <t>Moyens de transport utilisés</t>
  </si>
  <si>
    <t>Éducation des enfants</t>
  </si>
  <si>
    <t>[1] Solde de l’opinion : C’est la somme des avis positifs (très satisfait et Satisfait) moins la somme des avis négatifs (Pas vraiment satisfait et Pas du tout satisfait).</t>
  </si>
  <si>
    <t>Tableau 3- 4: Situation de satisfaction des ménages par rapport aux besoins minimums de base (%)</t>
  </si>
  <si>
    <t>Satisfaction par rapport à prendre trois repas par jour tous les jours dans votre ménage</t>
  </si>
  <si>
    <t>Satisfaction par rapport à Votre logement</t>
  </si>
  <si>
    <t>Très satisfait</t>
  </si>
  <si>
    <t>Sexe du chef de ménage (ou du répondant)</t>
  </si>
  <si>
    <t>Satisfaction par rapport à Accès à l'eau potable</t>
  </si>
  <si>
    <t>Satisfaction par rapport à Accès à l'électricité</t>
  </si>
  <si>
    <t>Tableau 3- 5: Répartition des ménages (%) par région, milieu et sexe selon le degré de satisfaction des besoins « prendre trois repas par jour tous les jours dans votre ménage » et  «  logement »</t>
  </si>
  <si>
    <t>Tableau 3- 6: Répartition des ménages (%) par région, milieu et sexe selon le degré de satisfaction des besoins « Accès à l'eau potable » et  «  Accès à l'électricité»</t>
  </si>
  <si>
    <t>Satisfaction par rapport aux Soins, médicaments en cas de maladie</t>
  </si>
  <si>
    <t>Satisfaction par rapport à l’Education des enfants</t>
  </si>
  <si>
    <t>Tableau 3- 7: Répartition des ménages (%) par région, milieu et sexe selon le degré de satisfaction des besoins « Soins, médicaments en cas de maladie » et  «  Education des enfants»</t>
  </si>
  <si>
    <t>Region</t>
  </si>
  <si>
    <t>Tableau 3- 8: Le montant minimum mensuel nécessaire pour vivre par région, milieu et selon le sexe du chef de ménage (en milliers de FCFA)</t>
  </si>
  <si>
    <t>Vous arriviez à épargner beaucoup</t>
  </si>
  <si>
    <t>Vous arriviez à épargner un peu d'argent</t>
  </si>
  <si>
    <t>Vous arriviez tout juste à l'équilibre</t>
  </si>
  <si>
    <t>Vous êtes obligé de tirer sur vos réserves</t>
  </si>
  <si>
    <t>Vous êtes obligés de vous endetter</t>
  </si>
  <si>
    <t>Vous aviez bénéficié d'un appui</t>
  </si>
  <si>
    <r>
      <t>Tableau 3- 9</t>
    </r>
    <r>
      <rPr>
        <b/>
        <sz val="12"/>
        <color theme="1"/>
        <rFont val="Arial Narrow"/>
        <family val="2"/>
      </rPr>
      <t>: Répartition des ménages par région, milieu et sexe du chef de ménage selon leur situation financière actuelle (%)</t>
    </r>
  </si>
  <si>
    <t>Amélioré</t>
  </si>
  <si>
    <t>Maintenu</t>
  </si>
  <si>
    <t>Dégradé</t>
  </si>
  <si>
    <t>Efficace</t>
  </si>
  <si>
    <t>Non efficace</t>
  </si>
  <si>
    <t>Ne sait pas</t>
  </si>
  <si>
    <t>Créer des emplois</t>
  </si>
  <si>
    <t xml:space="preserve"> Faciliter l'accès à l'instruction</t>
  </si>
  <si>
    <t>Faciliter l'accès à la santé</t>
  </si>
  <si>
    <t>Bitumer les routes</t>
  </si>
  <si>
    <t>Faciliter l'accès au logement</t>
  </si>
  <si>
    <t xml:space="preserve"> Faciliter l'accès au crédit</t>
  </si>
  <si>
    <t>Faciliter l'accès à l'eau et à l'électricité</t>
  </si>
  <si>
    <t>Revaloriser les salaires</t>
  </si>
  <si>
    <t>Garantir les prix des produits de base</t>
  </si>
  <si>
    <t xml:space="preserve"> Lutter contre la corruption</t>
  </si>
  <si>
    <t>Assurer la sécurité alimentaire</t>
  </si>
  <si>
    <r>
      <t>Tableau 3- 12</t>
    </r>
    <r>
      <rPr>
        <b/>
        <sz val="12"/>
        <color theme="1"/>
        <rFont val="Arial Narrow"/>
        <family val="2"/>
      </rPr>
      <t>: Répartition des ménages par région, milieu et le sexe du chef de ménage selon les actions prioritaires des autorités</t>
    </r>
  </si>
  <si>
    <r>
      <t>Tableau 3- 11</t>
    </r>
    <r>
      <rPr>
        <b/>
        <sz val="12"/>
        <color theme="1"/>
        <rFont val="Arial Narrow"/>
        <family val="2"/>
      </rPr>
      <t>: Répartition des ménages par région, milieu et sexe du chef de ménage selon leur opinion sur l’efficacité des actions des autorités en matière de lutte contre la pauvreté (%)</t>
    </r>
  </si>
  <si>
    <r>
      <t>Tableau 3- 10</t>
    </r>
    <r>
      <rPr>
        <b/>
        <sz val="12"/>
        <color theme="1"/>
        <rFont val="Arial Narrow"/>
        <family val="2"/>
      </rPr>
      <t>: Répartition des ménages par région, milieu et sexe du chef de ménage selon leur perception sur le changement de leur niveau de vie (%)</t>
    </r>
  </si>
  <si>
    <t>Avril-juin</t>
  </si>
  <si>
    <t> Fonction</t>
  </si>
  <si>
    <t>Janvier-Mars 2021</t>
  </si>
  <si>
    <t>Avril-Juin 2021</t>
  </si>
  <si>
    <t>Source : EMOP 2021, passage 2 (Avril-juin)</t>
  </si>
  <si>
    <t>Moins de 35000 FCFA</t>
  </si>
  <si>
    <t>[35000 à 50000[ FCFA</t>
  </si>
  <si>
    <t>[120000 FCFA ou plus[</t>
  </si>
  <si>
    <t>[50000 à 750000[ FCFA</t>
  </si>
  <si>
    <t>[75000 à 120000[ FCFA</t>
  </si>
  <si>
    <t>Janvier-Mars</t>
  </si>
  <si>
    <t>Part des dépenses des fonctions de consommation en Avril-juin 2021 selon le milieu de résidence</t>
  </si>
  <si>
    <t>Part des dépenses des fonctions de consommation en Janvier-mars 2021 selon le milieu de résidence</t>
  </si>
  <si>
    <t xml:space="preserve">Proportion des ménages recevant les transferts d'argent dont au moins un (1) membre vivant en dehors de la localité </t>
  </si>
  <si>
    <t>Tableau 2- 2: Proportion des ménages recevant les transferts d'argent dont au moins un (1) membre vivant en dehors de la localité selon la région et le milieu de résidence (%)</t>
  </si>
  <si>
    <t>Caractéristiques sociodémographiques</t>
  </si>
  <si>
    <t>Dépenses Trimestrielles</t>
  </si>
  <si>
    <t>Type de provenance</t>
  </si>
  <si>
    <t>Tableau 5- 1: Dépenses trimestrielles des selon le milieu de résidence (FCFA)</t>
  </si>
  <si>
    <r>
      <t>Tableau 5- 2:</t>
    </r>
    <r>
      <rPr>
        <sz val="12"/>
        <color theme="1"/>
        <rFont val="Arial Narrow"/>
        <family val="2"/>
      </rPr>
      <t> </t>
    </r>
    <r>
      <rPr>
        <b/>
        <sz val="12"/>
        <color theme="1"/>
        <rFont val="Arial Narrow"/>
        <family val="2"/>
      </rPr>
      <t>Proportion des dépenses selon milieu et le mode d’acquisition (%)</t>
    </r>
  </si>
  <si>
    <t>Tableau 5- 3: Structure de la consommation des ménages entre juin – septembre 2019 selon le mode d’acquisition (%)</t>
  </si>
  <si>
    <t>Tableau 5- 4: Part des dépenses par fonctions de consommation selon le milieu de résidence</t>
  </si>
  <si>
    <r>
      <t>Tableau 5- 5: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Dépenses trimestrielles par région et selon le poste (milliards de FCFA)</t>
    </r>
  </si>
  <si>
    <t>Tableau 4.1: Structure de la population de 15 ans et plus vis-à-vis de l’emplois par région, milieu, sexe et groupe d’âge</t>
  </si>
  <si>
    <t>En emploi</t>
  </si>
  <si>
    <t>Chômeur BIT</t>
  </si>
  <si>
    <t>Main d'œuvre potentielle</t>
  </si>
  <si>
    <t>Autre Hors main d'œuvre</t>
  </si>
  <si>
    <t xml:space="preserve">Kayes </t>
  </si>
  <si>
    <t xml:space="preserve">Koulikoro </t>
  </si>
  <si>
    <t xml:space="preserve">Sikasso </t>
  </si>
  <si>
    <t xml:space="preserve">Ségou </t>
  </si>
  <si>
    <t xml:space="preserve">Mopti </t>
  </si>
  <si>
    <t xml:space="preserve">Bamako </t>
  </si>
  <si>
    <t xml:space="preserve">    'Bamako</t>
  </si>
  <si>
    <t xml:space="preserve">    'Autres Villes</t>
  </si>
  <si>
    <t>Groupe d'âge</t>
  </si>
  <si>
    <t>15 à 34 ans</t>
  </si>
  <si>
    <t>‘15 à 24 ans</t>
  </si>
  <si>
    <t>‘25 à 34 ans</t>
  </si>
  <si>
    <t>35 ans et plus</t>
  </si>
  <si>
    <t>‘35 à 64 ans</t>
  </si>
  <si>
    <t>‘65 ans et plus</t>
  </si>
  <si>
    <t>Tableau 4.2: Principales caractéristiques de la sous-utilisation de la main d’œuvre par région, milieu, sexe et groupe d’âge</t>
  </si>
  <si>
    <t>Taux de chômage BIT (SU1)</t>
  </si>
  <si>
    <t>Taux combiné du sous-emploi lié au temps de travail et du chômage</t>
  </si>
  <si>
    <t>Taux combiné du chômage et de la main d'œuvre potentielle</t>
  </si>
  <si>
    <t>Taux de sous-utilisation de la main œuvre</t>
  </si>
  <si>
    <t>(SU2)</t>
  </si>
  <si>
    <t>(SU3)</t>
  </si>
  <si>
    <t>(SU4)</t>
  </si>
  <si>
    <t xml:space="preserve">Groupe d'âge </t>
  </si>
  <si>
    <t>Tableau 4.3: Principales caractéristiques de la sous-utilisation de la main d’œuvre des jeunes (15-24 ans) par région, milieu et sexe (%)</t>
  </si>
  <si>
    <r>
      <t xml:space="preserve">Tableau 4.4: </t>
    </r>
    <r>
      <rPr>
        <b/>
        <sz val="12"/>
        <color rgb="FF000000"/>
        <rFont val="Arial Narrow"/>
        <family val="2"/>
      </rPr>
      <t>Proportion d’enfants de 5 à 17 ans occupés par région, milieu et sexe selon le groupe d’âge (%)</t>
    </r>
  </si>
  <si>
    <t xml:space="preserve">5 à 9 ans </t>
  </si>
  <si>
    <t xml:space="preserve">10 à 17 ans </t>
  </si>
  <si>
    <t>5 à 17 ans</t>
  </si>
  <si>
    <t>Tableau 4.5: Répartition de la population en emplois par région, milieu, sexe, niveau d’instruction selon le secteur d’activité (%)</t>
  </si>
  <si>
    <t>Primaire</t>
  </si>
  <si>
    <t>Industrie</t>
  </si>
  <si>
    <t>Commerce</t>
  </si>
  <si>
    <t>Service</t>
  </si>
  <si>
    <t>Fondamental I</t>
  </si>
  <si>
    <t>Fondamental II</t>
  </si>
  <si>
    <t>Tableau 4.6: Répartition de la population en emploi par région, milieu, sexe et niveau d’instruction selon le statut salarial (%)</t>
  </si>
  <si>
    <t>Salariés</t>
  </si>
  <si>
    <t>Patron, travailleur indépendant</t>
  </si>
  <si>
    <t>Apprenti, aide familiale</t>
  </si>
  <si>
    <t xml:space="preserve">        'Bamako</t>
  </si>
  <si>
    <t xml:space="preserve">        'Autres Villes</t>
  </si>
  <si>
    <t>Tableau 4.7: Répartition de la population en emploi par région, milieu et sexe selon le nombre de jours consacrés à l’emploi pendant la dernière semaine (%)</t>
  </si>
  <si>
    <t>1 - 5 jours</t>
  </si>
  <si>
    <t>6 jours</t>
  </si>
  <si>
    <t>7 jours</t>
  </si>
  <si>
    <r>
      <t>Tableau 4.8: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Aperçu de quelques indicateurs des possibilités d’emploi et des gains adéquats sur le marché du travail selon la région et le milieu de résidence</t>
    </r>
  </si>
  <si>
    <t>Jeunes de 15-24 ans ni dans le système éducatif ni dans l'emploi</t>
  </si>
  <si>
    <t>Jeunes de 15-35 ans ni dans le système éducatif ni dans l'emploi</t>
  </si>
  <si>
    <t>Taux d'emplois vulnérables ou part des travailleurs propre compte et travailleurs familiaux</t>
  </si>
  <si>
    <t>4. EMPLOI DES MEMBRES DU MENAGE</t>
  </si>
  <si>
    <t xml:space="preserve">5. DEPENSES DE CONSOMMATION TRIMESTRIELLE </t>
  </si>
  <si>
    <t>Indicateurs</t>
  </si>
  <si>
    <t>EMOP 2020-Passage 1 (avril-juin)</t>
  </si>
  <si>
    <t>EMOP 2021-Passage 2 (avril-juin)</t>
  </si>
  <si>
    <t>Structure de la population de 15 ans et plus vis-à-vis de l’emplois par région, milieu, sexe et groupe d’âge</t>
  </si>
  <si>
    <t>Principales caractéristiques de la sous-utilisation de la main d’œuvre par région, milieu, sexe et groupe d’âge</t>
  </si>
  <si>
    <t>Taux combiné du sous-emploi lié au temps de travail et du chômage (SU2)</t>
  </si>
  <si>
    <t>Taux combiné du chômage et de la main d'œuvre potentielle (SU3)</t>
  </si>
  <si>
    <t>Taux de sous-utilisation de la main œuvre (SU4)</t>
  </si>
  <si>
    <t>Proportion d’enfants de 5 à 17 ans occupés par région, milieu et sexe selon le groupe d’âge (%)</t>
  </si>
  <si>
    <t xml:space="preserve"> 5 à 17 ans</t>
  </si>
  <si>
    <t>Répartition de la population en emplois par région, milieu, sexe, niveau d’instruction selon le secteur d’activité (%)</t>
  </si>
  <si>
    <t>Répartition de la population en emploi par région, milieu, sexe et niveau d’instruction selon le statut salarial (%)</t>
  </si>
  <si>
    <t>Répartition de la population en emploi par région, milieu et sexe selon le nombre de jours consacrés à l’emploi pendant la dernière semaine (%)</t>
  </si>
  <si>
    <t>Aperçu de quelques indicateurs des possibilités d’emploi et des gains adéquats sur le marché du travail selon la région et le milieu de résidence</t>
  </si>
  <si>
    <r>
      <t>Tableau 4.9: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Aperçu de quelques indicateurs de l’emploi entre avril - juin de 2020 et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</si>
</sst>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_-;\-* #,##0.0_-;_-* &quot;-&quot;??_-;_-@_-"/>
    <numFmt numFmtId="165" formatCode="###0.0"/>
    <numFmt numFmtId="166" formatCode="0.0"/>
    <numFmt numFmtId="167" formatCode="###0.00"/>
    <numFmt numFmtId="168" formatCode="_(* #,##0_);_(* \(#,##0\);_(* &quot;-&quot;??_);_(@_)"/>
    <numFmt numFmtId="169" formatCode="_(* #,##0.0_);_(* \(#,##0.0\);_(* &quot;-&quot;??_);_(@_)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28"/>
      <color theme="1"/>
      <name val="Times New Roman"/>
      <family val="1"/>
    </font>
    <font>
      <b/>
      <sz val="2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i/>
      <sz val="12"/>
      <color rgb="FF000000"/>
      <name val="Arial Narrow"/>
      <family val="2"/>
    </font>
    <font>
      <sz val="12"/>
      <color theme="1"/>
      <name val="Arial Narrow"/>
      <family val="2"/>
    </font>
    <font>
      <i/>
      <sz val="12"/>
      <color rgb="FF000000"/>
      <name val="Arial Narrow"/>
      <family val="2"/>
    </font>
    <font>
      <sz val="9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 Narrow"/>
      <family val="2"/>
    </font>
    <font>
      <i/>
      <sz val="12"/>
      <color theme="1"/>
      <name val="Arial Narrow"/>
      <family val="2"/>
    </font>
    <font>
      <sz val="11"/>
      <color theme="1"/>
      <name val="Arial Narrow"/>
      <family val="2"/>
    </font>
    <font>
      <sz val="10"/>
      <name val="Arial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i/>
      <u/>
      <sz val="12"/>
      <color theme="1"/>
      <name val="Arial Narrow"/>
      <family val="2"/>
    </font>
    <font>
      <b/>
      <i/>
      <u/>
      <sz val="12"/>
      <color rgb="FF000000"/>
      <name val="Arial Narrow"/>
      <family val="2"/>
    </font>
    <font>
      <b/>
      <i/>
      <u/>
      <sz val="11"/>
      <color rgb="FFFFFFFF"/>
      <name val="Arial Narrow"/>
      <family val="2"/>
    </font>
    <font>
      <b/>
      <sz val="11"/>
      <color theme="1"/>
      <name val="Calibri"/>
      <family val="2"/>
      <scheme val="minor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i/>
      <sz val="12"/>
      <name val="Arial Narrow"/>
      <family val="2"/>
    </font>
    <font>
      <i/>
      <sz val="11"/>
      <color rgb="FF000000"/>
      <name val="Arial Narrow"/>
      <family val="2"/>
    </font>
    <font>
      <b/>
      <i/>
      <u/>
      <sz val="11"/>
      <color theme="1"/>
      <name val="Arial Narrow"/>
      <family val="2"/>
    </font>
    <font>
      <sz val="12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rgb="FF000000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/>
      <top/>
      <bottom style="medium">
        <color indexed="64"/>
      </bottom>
      <diagonal/>
    </border>
    <border>
      <left style="medium">
        <color rgb="FFFFFFFF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/>
      <bottom style="thick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thick">
        <color theme="1"/>
      </left>
      <right style="medium">
        <color indexed="64"/>
      </right>
      <top style="medium">
        <color indexed="64"/>
      </top>
      <bottom style="thick">
        <color theme="1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 applyNumberFormat="0" applyFill="0" applyBorder="0" applyAlignment="0" applyProtection="0"/>
    <xf numFmtId="0" fontId="19" fillId="0" borderId="0"/>
    <xf numFmtId="43" fontId="24" fillId="0" borderId="0" applyFont="0" applyFill="0" applyBorder="0" applyAlignment="0" applyProtection="0"/>
    <xf numFmtId="0" fontId="19" fillId="0" borderId="0"/>
  </cellStyleXfs>
  <cellXfs count="382">
    <xf numFmtId="0" fontId="0" fillId="0" borderId="0" xfId="0"/>
    <xf numFmtId="0" fontId="7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14" fillId="0" borderId="0" xfId="0" applyFont="1" applyAlignment="1">
      <alignment horizontal="justify" vertical="center"/>
    </xf>
    <xf numFmtId="0" fontId="12" fillId="0" borderId="8" xfId="0" applyFont="1" applyBorder="1" applyAlignment="1">
      <alignment horizontal="center" vertical="center"/>
    </xf>
    <xf numFmtId="0" fontId="5" fillId="0" borderId="0" xfId="0" applyFont="1"/>
    <xf numFmtId="0" fontId="13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0" fontId="12" fillId="0" borderId="0" xfId="0" applyFont="1" applyAlignment="1">
      <alignment horizontal="justify" vertical="center"/>
    </xf>
    <xf numFmtId="0" fontId="8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15" fillId="0" borderId="0" xfId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21" fillId="0" borderId="0" xfId="0" applyFont="1"/>
    <xf numFmtId="0" fontId="20" fillId="0" borderId="0" xfId="2" applyFont="1" applyAlignment="1"/>
    <xf numFmtId="0" fontId="21" fillId="0" borderId="0" xfId="0" applyFont="1" applyAlignment="1">
      <alignment wrapText="1"/>
    </xf>
    <xf numFmtId="3" fontId="22" fillId="0" borderId="0" xfId="2" applyNumberFormat="1" applyFont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22" fillId="0" borderId="0" xfId="2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8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0" fillId="0" borderId="0" xfId="0" applyFont="1"/>
    <xf numFmtId="0" fontId="0" fillId="0" borderId="0" xfId="0" applyBorder="1"/>
    <xf numFmtId="0" fontId="9" fillId="4" borderId="8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1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9" fillId="4" borderId="35" xfId="0" applyFont="1" applyFill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9" fillId="4" borderId="36" xfId="0" applyFont="1" applyFill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5" fillId="0" borderId="38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left" vertical="center" indent="6"/>
    </xf>
    <xf numFmtId="0" fontId="10" fillId="4" borderId="5" xfId="0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4" fontId="12" fillId="0" borderId="8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0" fontId="7" fillId="7" borderId="5" xfId="0" applyFont="1" applyFill="1" applyBorder="1" applyAlignment="1">
      <alignment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vertical="center" wrapText="1"/>
    </xf>
    <xf numFmtId="0" fontId="6" fillId="7" borderId="5" xfId="0" applyFont="1" applyFill="1" applyBorder="1" applyAlignment="1">
      <alignment vertical="center" wrapText="1"/>
    </xf>
    <xf numFmtId="0" fontId="6" fillId="7" borderId="8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50" xfId="0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3" fillId="0" borderId="50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5" fillId="0" borderId="6" xfId="1" applyBorder="1" applyAlignment="1">
      <alignment horizontal="center" vertical="center"/>
    </xf>
    <xf numFmtId="0" fontId="12" fillId="0" borderId="50" xfId="0" applyFont="1" applyBorder="1" applyAlignment="1">
      <alignment vertical="center"/>
    </xf>
    <xf numFmtId="0" fontId="9" fillId="8" borderId="51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vertical="center"/>
    </xf>
    <xf numFmtId="0" fontId="9" fillId="8" borderId="17" xfId="0" applyFont="1" applyFill="1" applyBorder="1" applyAlignment="1">
      <alignment vertical="center"/>
    </xf>
    <xf numFmtId="0" fontId="9" fillId="8" borderId="51" xfId="0" applyFont="1" applyFill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165" fontId="12" fillId="0" borderId="8" xfId="0" applyNumberFormat="1" applyFont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/>
    </xf>
    <xf numFmtId="165" fontId="8" fillId="0" borderId="8" xfId="0" applyNumberFormat="1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vertical="center"/>
    </xf>
    <xf numFmtId="166" fontId="29" fillId="0" borderId="8" xfId="0" applyNumberFormat="1" applyFont="1" applyBorder="1" applyAlignment="1">
      <alignment horizontal="center" vertical="center"/>
    </xf>
    <xf numFmtId="0" fontId="30" fillId="0" borderId="0" xfId="0" applyFont="1"/>
    <xf numFmtId="0" fontId="31" fillId="0" borderId="3" xfId="0" applyFont="1" applyBorder="1" applyAlignment="1">
      <alignment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5" xfId="0" applyFont="1" applyBorder="1" applyAlignment="1">
      <alignment vertical="center"/>
    </xf>
    <xf numFmtId="166" fontId="31" fillId="0" borderId="8" xfId="0" applyNumberFormat="1" applyFont="1" applyBorder="1" applyAlignment="1">
      <alignment horizontal="center" vertical="center"/>
    </xf>
    <xf numFmtId="165" fontId="18" fillId="0" borderId="8" xfId="0" applyNumberFormat="1" applyFont="1" applyBorder="1" applyAlignment="1">
      <alignment horizontal="center" vertical="center"/>
    </xf>
    <xf numFmtId="165" fontId="16" fillId="0" borderId="8" xfId="0" applyNumberFormat="1" applyFont="1" applyBorder="1" applyAlignment="1">
      <alignment horizontal="center" vertical="center"/>
    </xf>
    <xf numFmtId="166" fontId="10" fillId="0" borderId="8" xfId="0" applyNumberFormat="1" applyFont="1" applyBorder="1" applyAlignment="1">
      <alignment horizontal="center" vertical="center"/>
    </xf>
    <xf numFmtId="166" fontId="9" fillId="0" borderId="8" xfId="0" applyNumberFormat="1" applyFont="1" applyBorder="1" applyAlignment="1">
      <alignment horizontal="center" vertical="center"/>
    </xf>
    <xf numFmtId="0" fontId="9" fillId="7" borderId="3" xfId="0" applyFont="1" applyFill="1" applyBorder="1" applyAlignment="1">
      <alignment vertical="center" wrapText="1"/>
    </xf>
    <xf numFmtId="166" fontId="12" fillId="0" borderId="8" xfId="0" applyNumberFormat="1" applyFont="1" applyBorder="1" applyAlignment="1">
      <alignment horizontal="center" vertical="center"/>
    </xf>
    <xf numFmtId="166" fontId="8" fillId="0" borderId="8" xfId="0" applyNumberFormat="1" applyFont="1" applyBorder="1" applyAlignment="1">
      <alignment horizontal="center" vertical="center"/>
    </xf>
    <xf numFmtId="168" fontId="12" fillId="0" borderId="8" xfId="0" applyNumberFormat="1" applyFont="1" applyBorder="1" applyAlignment="1">
      <alignment horizontal="center" vertical="center"/>
    </xf>
    <xf numFmtId="169" fontId="12" fillId="0" borderId="8" xfId="0" applyNumberFormat="1" applyFont="1" applyBorder="1" applyAlignment="1">
      <alignment horizontal="center" vertical="center"/>
    </xf>
    <xf numFmtId="168" fontId="8" fillId="0" borderId="8" xfId="0" applyNumberFormat="1" applyFont="1" applyBorder="1" applyAlignment="1">
      <alignment horizontal="center" vertical="center"/>
    </xf>
    <xf numFmtId="169" fontId="8" fillId="0" borderId="8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166" fontId="7" fillId="7" borderId="8" xfId="0" applyNumberFormat="1" applyFont="1" applyFill="1" applyBorder="1" applyAlignment="1">
      <alignment horizontal="center" vertical="center"/>
    </xf>
    <xf numFmtId="166" fontId="6" fillId="7" borderId="8" xfId="0" applyNumberFormat="1" applyFont="1" applyFill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center" vertical="center" wrapText="1"/>
    </xf>
    <xf numFmtId="165" fontId="10" fillId="0" borderId="25" xfId="0" applyNumberFormat="1" applyFont="1" applyBorder="1" applyAlignment="1">
      <alignment horizontal="center" vertical="center"/>
    </xf>
    <xf numFmtId="165" fontId="13" fillId="0" borderId="25" xfId="0" applyNumberFormat="1" applyFont="1" applyBorder="1" applyAlignment="1">
      <alignment horizontal="center" vertical="center"/>
    </xf>
    <xf numFmtId="165" fontId="11" fillId="0" borderId="47" xfId="0" applyNumberFormat="1" applyFont="1" applyBorder="1" applyAlignment="1">
      <alignment horizontal="center" vertical="center"/>
    </xf>
    <xf numFmtId="165" fontId="12" fillId="0" borderId="25" xfId="0" applyNumberFormat="1" applyFont="1" applyBorder="1" applyAlignment="1">
      <alignment horizontal="center" vertical="center"/>
    </xf>
    <xf numFmtId="165" fontId="8" fillId="0" borderId="47" xfId="0" applyNumberFormat="1" applyFont="1" applyBorder="1" applyAlignment="1">
      <alignment horizontal="center" vertical="center"/>
    </xf>
    <xf numFmtId="165" fontId="8" fillId="0" borderId="25" xfId="0" applyNumberFormat="1" applyFont="1" applyBorder="1" applyAlignment="1">
      <alignment horizontal="center" vertical="center"/>
    </xf>
    <xf numFmtId="165" fontId="17" fillId="0" borderId="8" xfId="0" applyNumberFormat="1" applyFont="1" applyBorder="1" applyAlignment="1">
      <alignment horizontal="center" vertical="center"/>
    </xf>
    <xf numFmtId="166" fontId="10" fillId="0" borderId="25" xfId="0" applyNumberFormat="1" applyFont="1" applyBorder="1" applyAlignment="1">
      <alignment horizontal="center" vertical="center"/>
    </xf>
    <xf numFmtId="165" fontId="9" fillId="0" borderId="25" xfId="0" applyNumberFormat="1" applyFont="1" applyBorder="1" applyAlignment="1">
      <alignment horizontal="center" vertical="center"/>
    </xf>
    <xf numFmtId="166" fontId="9" fillId="0" borderId="25" xfId="0" applyNumberFormat="1" applyFont="1" applyBorder="1" applyAlignment="1">
      <alignment horizontal="center" vertical="center"/>
    </xf>
    <xf numFmtId="166" fontId="13" fillId="0" borderId="25" xfId="0" applyNumberFormat="1" applyFont="1" applyBorder="1" applyAlignment="1">
      <alignment horizontal="center" vertical="center"/>
    </xf>
    <xf numFmtId="164" fontId="10" fillId="0" borderId="8" xfId="3" applyNumberFormat="1" applyFont="1" applyBorder="1" applyAlignment="1">
      <alignment horizontal="center" vertical="center"/>
    </xf>
    <xf numFmtId="164" fontId="9" fillId="0" borderId="8" xfId="3" applyNumberFormat="1" applyFont="1" applyBorder="1" applyAlignment="1">
      <alignment horizontal="center" vertical="center"/>
    </xf>
    <xf numFmtId="0" fontId="28" fillId="0" borderId="0" xfId="0" applyFont="1"/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49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8" fillId="0" borderId="21" xfId="0" applyFont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2" fillId="0" borderId="5" xfId="0" applyFont="1" applyBorder="1" applyAlignment="1">
      <alignment vertical="center"/>
    </xf>
    <xf numFmtId="166" fontId="32" fillId="0" borderId="8" xfId="0" applyNumberFormat="1" applyFont="1" applyBorder="1" applyAlignment="1">
      <alignment horizontal="center" vertical="center"/>
    </xf>
    <xf numFmtId="166" fontId="13" fillId="0" borderId="8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67" fontId="10" fillId="0" borderId="8" xfId="0" applyNumberFormat="1" applyFont="1" applyBorder="1" applyAlignment="1">
      <alignment horizontal="center" vertical="center"/>
    </xf>
    <xf numFmtId="167" fontId="9" fillId="0" borderId="8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6" fillId="0" borderId="5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50" xfId="0" applyFont="1" applyBorder="1" applyAlignment="1">
      <alignment vertical="center"/>
    </xf>
    <xf numFmtId="166" fontId="7" fillId="0" borderId="25" xfId="0" applyNumberFormat="1" applyFont="1" applyBorder="1" applyAlignment="1">
      <alignment horizontal="center" vertical="center"/>
    </xf>
    <xf numFmtId="166" fontId="7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3" fillId="0" borderId="50" xfId="0" applyFont="1" applyBorder="1" applyAlignment="1">
      <alignment vertical="center"/>
    </xf>
    <xf numFmtId="166" fontId="33" fillId="0" borderId="25" xfId="0" applyNumberFormat="1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6" fillId="0" borderId="46" xfId="0" applyFont="1" applyBorder="1" applyAlignment="1">
      <alignment vertical="center"/>
    </xf>
    <xf numFmtId="166" fontId="6" fillId="0" borderId="47" xfId="0" applyNumberFormat="1" applyFont="1" applyBorder="1" applyAlignment="1">
      <alignment horizontal="center" vertical="center"/>
    </xf>
    <xf numFmtId="166" fontId="6" fillId="0" borderId="8" xfId="0" applyNumberFormat="1" applyFont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8" fillId="0" borderId="0" xfId="0" applyFont="1"/>
    <xf numFmtId="0" fontId="16" fillId="0" borderId="0" xfId="0" applyFont="1" applyAlignment="1">
      <alignment vertical="center"/>
    </xf>
    <xf numFmtId="3" fontId="18" fillId="0" borderId="8" xfId="0" applyNumberFormat="1" applyFont="1" applyBorder="1" applyAlignment="1">
      <alignment horizontal="center" vertical="center"/>
    </xf>
    <xf numFmtId="0" fontId="18" fillId="6" borderId="8" xfId="0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166" fontId="7" fillId="0" borderId="8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16" fillId="0" borderId="0" xfId="0" applyFont="1"/>
    <xf numFmtId="0" fontId="13" fillId="0" borderId="5" xfId="0" applyFont="1" applyBorder="1" applyAlignment="1">
      <alignment horizontal="left" vertical="center" wrapText="1" inden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/>
    <xf numFmtId="0" fontId="10" fillId="0" borderId="21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166" fontId="9" fillId="0" borderId="59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0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166" fontId="9" fillId="0" borderId="29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166" fontId="8" fillId="0" borderId="29" xfId="0" applyNumberFormat="1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wrapText="1"/>
    </xf>
    <xf numFmtId="0" fontId="12" fillId="0" borderId="63" xfId="0" applyFont="1" applyBorder="1" applyAlignment="1">
      <alignment horizontal="left" vertical="center" wrapText="1"/>
    </xf>
    <xf numFmtId="0" fontId="10" fillId="0" borderId="63" xfId="0" applyFont="1" applyBorder="1" applyAlignment="1">
      <alignment horizontal="center" vertical="center"/>
    </xf>
    <xf numFmtId="166" fontId="10" fillId="0" borderId="63" xfId="0" applyNumberFormat="1" applyFont="1" applyBorder="1" applyAlignment="1">
      <alignment horizontal="center" vertical="center"/>
    </xf>
    <xf numFmtId="0" fontId="12" fillId="0" borderId="63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0" fontId="12" fillId="0" borderId="63" xfId="0" applyFont="1" applyBorder="1" applyAlignment="1">
      <alignment horizontal="center" vertical="center"/>
    </xf>
    <xf numFmtId="166" fontId="12" fillId="0" borderId="63" xfId="0" applyNumberFormat="1" applyFont="1" applyBorder="1" applyAlignment="1">
      <alignment horizontal="center" vertical="center"/>
    </xf>
    <xf numFmtId="0" fontId="10" fillId="0" borderId="63" xfId="0" applyFont="1" applyBorder="1" applyAlignment="1">
      <alignment horizontal="left" vertical="center" wrapText="1"/>
    </xf>
    <xf numFmtId="165" fontId="35" fillId="0" borderId="63" xfId="4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0" fillId="0" borderId="0" xfId="2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9" fillId="3" borderId="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31" fillId="0" borderId="4" xfId="0" applyFont="1" applyBorder="1" applyAlignment="1">
      <alignment vertical="center"/>
    </xf>
    <xf numFmtId="0" fontId="31" fillId="0" borderId="5" xfId="0" applyFont="1" applyBorder="1" applyAlignment="1">
      <alignment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1" xfId="0" applyFont="1" applyBorder="1" applyAlignment="1">
      <alignment vertical="center" wrapText="1"/>
    </xf>
    <xf numFmtId="0" fontId="8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9" fillId="4" borderId="12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5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10" fillId="0" borderId="27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53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9" fillId="8" borderId="52" xfId="0" applyFont="1" applyFill="1" applyBorder="1" applyAlignment="1">
      <alignment vertical="center"/>
    </xf>
    <xf numFmtId="0" fontId="9" fillId="8" borderId="28" xfId="0" applyFont="1" applyFill="1" applyBorder="1" applyAlignment="1">
      <alignment vertical="center"/>
    </xf>
    <xf numFmtId="0" fontId="9" fillId="0" borderId="9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56" xfId="0" applyFont="1" applyFill="1" applyBorder="1" applyAlignment="1">
      <alignment horizontal="center" vertical="center"/>
    </xf>
    <xf numFmtId="0" fontId="6" fillId="4" borderId="57" xfId="0" applyFont="1" applyFill="1" applyBorder="1" applyAlignment="1">
      <alignment horizontal="center" vertical="center"/>
    </xf>
    <xf numFmtId="0" fontId="6" fillId="4" borderId="5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9" fillId="10" borderId="6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9" fillId="10" borderId="18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2" fillId="0" borderId="63" xfId="0" applyFont="1" applyBorder="1" applyAlignment="1">
      <alignment horizontal="left" vertical="center" wrapText="1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left" wrapText="1"/>
    </xf>
    <xf numFmtId="0" fontId="16" fillId="0" borderId="1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0" fillId="6" borderId="27" xfId="0" applyFont="1" applyFill="1" applyBorder="1" applyAlignment="1">
      <alignment vertical="center"/>
    </xf>
    <xf numFmtId="0" fontId="10" fillId="6" borderId="28" xfId="0" applyFont="1" applyFill="1" applyBorder="1" applyAlignment="1">
      <alignment vertical="center"/>
    </xf>
    <xf numFmtId="0" fontId="10" fillId="6" borderId="22" xfId="0" applyFont="1" applyFill="1" applyBorder="1" applyAlignment="1">
      <alignment vertical="center"/>
    </xf>
    <xf numFmtId="0" fontId="8" fillId="0" borderId="24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</cellXfs>
  <cellStyles count="5">
    <cellStyle name="Lien hypertexte" xfId="1" builtinId="8"/>
    <cellStyle name="Milliers" xfId="3" builtinId="3"/>
    <cellStyle name="Normal" xfId="0" builtinId="0"/>
    <cellStyle name="Normal_ELIM Resultats bruts version finale 21" xfId="2" xr:uid="{A95A55DB-E9AD-4A70-81A5-C2D23A814DD2}"/>
    <cellStyle name="Normal_Tab4.8" xfId="4" xr:uid="{C6E41EB8-64D3-4316-8528-BE87EEDE3F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0</xdr:rowOff>
    </xdr:from>
    <xdr:to>
      <xdr:col>5</xdr:col>
      <xdr:colOff>523875</xdr:colOff>
      <xdr:row>8</xdr:row>
      <xdr:rowOff>76200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7F4B243-ECC4-427F-A320-89B8DA3F1D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7950" y="0"/>
          <a:ext cx="1685925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29</xdr:row>
      <xdr:rowOff>57150</xdr:rowOff>
    </xdr:from>
    <xdr:to>
      <xdr:col>12</xdr:col>
      <xdr:colOff>361950</xdr:colOff>
      <xdr:row>34</xdr:row>
      <xdr:rowOff>19050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D0BF0D2-D0E4-4EFC-B931-C92070732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581650"/>
          <a:ext cx="912495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11</xdr:row>
      <xdr:rowOff>38100</xdr:rowOff>
    </xdr:from>
    <xdr:to>
      <xdr:col>7</xdr:col>
      <xdr:colOff>153027</xdr:colOff>
      <xdr:row>21</xdr:row>
      <xdr:rowOff>261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A2E0475-1642-45EB-9AE6-284303C7D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0600" y="2133600"/>
          <a:ext cx="4496427" cy="1867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DCAC7-8E33-46B5-9C63-B5C7673A03FC}">
  <dimension ref="A1:I40"/>
  <sheetViews>
    <sheetView tabSelected="1" workbookViewId="0">
      <selection sqref="A1:I40"/>
    </sheetView>
  </sheetViews>
  <sheetFormatPr baseColWidth="10" defaultRowHeight="15" x14ac:dyDescent="0.25"/>
  <sheetData>
    <row r="1" spans="1:9" x14ac:dyDescent="0.25">
      <c r="A1" s="224"/>
      <c r="B1" s="224"/>
      <c r="C1" s="224"/>
      <c r="D1" s="224"/>
      <c r="E1" s="224"/>
      <c r="F1" s="224"/>
      <c r="G1" s="224"/>
      <c r="H1" s="224"/>
      <c r="I1" s="224"/>
    </row>
    <row r="2" spans="1:9" x14ac:dyDescent="0.25">
      <c r="A2" s="224"/>
      <c r="B2" s="224"/>
      <c r="C2" s="224"/>
      <c r="D2" s="224"/>
      <c r="E2" s="224"/>
      <c r="F2" s="224"/>
      <c r="G2" s="224"/>
      <c r="H2" s="224"/>
      <c r="I2" s="224"/>
    </row>
    <row r="3" spans="1:9" x14ac:dyDescent="0.25">
      <c r="A3" s="224"/>
      <c r="B3" s="224"/>
      <c r="C3" s="224"/>
      <c r="D3" s="224"/>
      <c r="E3" s="224"/>
      <c r="F3" s="224"/>
      <c r="G3" s="224"/>
      <c r="H3" s="224"/>
      <c r="I3" s="224"/>
    </row>
    <row r="4" spans="1:9" x14ac:dyDescent="0.25">
      <c r="A4" s="224"/>
      <c r="B4" s="224"/>
      <c r="C4" s="224"/>
      <c r="D4" s="224"/>
      <c r="E4" s="224"/>
      <c r="F4" s="224"/>
      <c r="G4" s="224"/>
      <c r="H4" s="224"/>
      <c r="I4" s="224"/>
    </row>
    <row r="5" spans="1:9" x14ac:dyDescent="0.25">
      <c r="A5" s="224"/>
      <c r="B5" s="224"/>
      <c r="C5" s="224"/>
      <c r="D5" s="224"/>
      <c r="E5" s="224"/>
      <c r="F5" s="224"/>
      <c r="G5" s="224"/>
      <c r="H5" s="224"/>
      <c r="I5" s="224"/>
    </row>
    <row r="6" spans="1:9" x14ac:dyDescent="0.25">
      <c r="A6" s="224"/>
      <c r="B6" s="224"/>
      <c r="C6" s="224"/>
      <c r="D6" s="224"/>
      <c r="E6" s="224"/>
      <c r="F6" s="224"/>
      <c r="G6" s="224"/>
      <c r="H6" s="224"/>
      <c r="I6" s="224"/>
    </row>
    <row r="7" spans="1:9" x14ac:dyDescent="0.25">
      <c r="A7" s="224"/>
      <c r="B7" s="224"/>
      <c r="C7" s="224"/>
      <c r="D7" s="224"/>
      <c r="E7" s="224"/>
      <c r="F7" s="224"/>
      <c r="G7" s="224"/>
      <c r="H7" s="224"/>
      <c r="I7" s="224"/>
    </row>
    <row r="8" spans="1:9" x14ac:dyDescent="0.25">
      <c r="A8" s="224"/>
      <c r="B8" s="224"/>
      <c r="C8" s="224"/>
      <c r="D8" s="224"/>
      <c r="E8" s="224"/>
      <c r="F8" s="224"/>
      <c r="G8" s="224"/>
      <c r="H8" s="224"/>
      <c r="I8" s="224"/>
    </row>
    <row r="9" spans="1:9" x14ac:dyDescent="0.25">
      <c r="A9" s="224"/>
      <c r="B9" s="224"/>
      <c r="C9" s="224"/>
      <c r="D9" s="224"/>
      <c r="E9" s="224"/>
      <c r="F9" s="224"/>
      <c r="G9" s="224"/>
      <c r="H9" s="224"/>
      <c r="I9" s="224"/>
    </row>
    <row r="10" spans="1:9" x14ac:dyDescent="0.25">
      <c r="A10" s="224"/>
      <c r="B10" s="224"/>
      <c r="C10" s="224"/>
      <c r="D10" s="224"/>
      <c r="E10" s="224"/>
      <c r="F10" s="224"/>
      <c r="G10" s="224"/>
      <c r="H10" s="224"/>
      <c r="I10" s="224"/>
    </row>
    <row r="11" spans="1:9" x14ac:dyDescent="0.25">
      <c r="A11" s="224"/>
      <c r="B11" s="224"/>
      <c r="C11" s="224"/>
      <c r="D11" s="224"/>
      <c r="E11" s="224"/>
      <c r="F11" s="224"/>
      <c r="G11" s="224"/>
      <c r="H11" s="224"/>
      <c r="I11" s="224"/>
    </row>
    <row r="12" spans="1:9" x14ac:dyDescent="0.25">
      <c r="A12" s="224"/>
      <c r="B12" s="224"/>
      <c r="C12" s="224"/>
      <c r="D12" s="224"/>
      <c r="E12" s="224"/>
      <c r="F12" s="224"/>
      <c r="G12" s="224"/>
      <c r="H12" s="224"/>
      <c r="I12" s="224"/>
    </row>
    <row r="13" spans="1:9" x14ac:dyDescent="0.25">
      <c r="A13" s="224"/>
      <c r="B13" s="224"/>
      <c r="C13" s="224"/>
      <c r="D13" s="224"/>
      <c r="E13" s="224"/>
      <c r="F13" s="224"/>
      <c r="G13" s="224"/>
      <c r="H13" s="224"/>
      <c r="I13" s="224"/>
    </row>
    <row r="14" spans="1:9" x14ac:dyDescent="0.25">
      <c r="A14" s="224"/>
      <c r="B14" s="224"/>
      <c r="C14" s="224"/>
      <c r="D14" s="224"/>
      <c r="E14" s="224"/>
      <c r="F14" s="224"/>
      <c r="G14" s="224"/>
      <c r="H14" s="224"/>
      <c r="I14" s="224"/>
    </row>
    <row r="15" spans="1:9" x14ac:dyDescent="0.25">
      <c r="A15" s="224"/>
      <c r="B15" s="224"/>
      <c r="C15" s="224"/>
      <c r="D15" s="224"/>
      <c r="E15" s="224"/>
      <c r="F15" s="224"/>
      <c r="G15" s="224"/>
      <c r="H15" s="224"/>
      <c r="I15" s="224"/>
    </row>
    <row r="16" spans="1:9" x14ac:dyDescent="0.25">
      <c r="A16" s="224"/>
      <c r="B16" s="224"/>
      <c r="C16" s="224"/>
      <c r="D16" s="224"/>
      <c r="E16" s="224"/>
      <c r="F16" s="224"/>
      <c r="G16" s="224"/>
      <c r="H16" s="224"/>
      <c r="I16" s="224"/>
    </row>
    <row r="17" spans="1:9" x14ac:dyDescent="0.25">
      <c r="A17" s="224"/>
      <c r="B17" s="224"/>
      <c r="C17" s="224"/>
      <c r="D17" s="224"/>
      <c r="E17" s="224"/>
      <c r="F17" s="224"/>
      <c r="G17" s="224"/>
      <c r="H17" s="224"/>
      <c r="I17" s="224"/>
    </row>
    <row r="18" spans="1:9" x14ac:dyDescent="0.25">
      <c r="A18" s="224"/>
      <c r="B18" s="224"/>
      <c r="C18" s="224"/>
      <c r="D18" s="224"/>
      <c r="E18" s="224"/>
      <c r="F18" s="224"/>
      <c r="G18" s="224"/>
      <c r="H18" s="224"/>
      <c r="I18" s="224"/>
    </row>
    <row r="19" spans="1:9" x14ac:dyDescent="0.25">
      <c r="A19" s="224"/>
      <c r="B19" s="224"/>
      <c r="C19" s="224"/>
      <c r="D19" s="224"/>
      <c r="E19" s="224"/>
      <c r="F19" s="224"/>
      <c r="G19" s="224"/>
      <c r="H19" s="224"/>
      <c r="I19" s="224"/>
    </row>
    <row r="20" spans="1:9" x14ac:dyDescent="0.25">
      <c r="A20" s="224"/>
      <c r="B20" s="224"/>
      <c r="C20" s="224"/>
      <c r="D20" s="224"/>
      <c r="E20" s="224"/>
      <c r="F20" s="224"/>
      <c r="G20" s="224"/>
      <c r="H20" s="224"/>
      <c r="I20" s="224"/>
    </row>
    <row r="21" spans="1:9" x14ac:dyDescent="0.25">
      <c r="A21" s="224"/>
      <c r="B21" s="224"/>
      <c r="C21" s="224"/>
      <c r="D21" s="224"/>
      <c r="E21" s="224"/>
      <c r="F21" s="224"/>
      <c r="G21" s="224"/>
      <c r="H21" s="224"/>
      <c r="I21" s="224"/>
    </row>
    <row r="22" spans="1:9" x14ac:dyDescent="0.25">
      <c r="A22" s="224"/>
      <c r="B22" s="224"/>
      <c r="C22" s="224"/>
      <c r="D22" s="224"/>
      <c r="E22" s="224"/>
      <c r="F22" s="224"/>
      <c r="G22" s="224"/>
      <c r="H22" s="224"/>
      <c r="I22" s="224"/>
    </row>
    <row r="23" spans="1:9" x14ac:dyDescent="0.25">
      <c r="A23" s="224"/>
      <c r="B23" s="224"/>
      <c r="C23" s="224"/>
      <c r="D23" s="224"/>
      <c r="E23" s="224"/>
      <c r="F23" s="224"/>
      <c r="G23" s="224"/>
      <c r="H23" s="224"/>
      <c r="I23" s="224"/>
    </row>
    <row r="24" spans="1:9" x14ac:dyDescent="0.25">
      <c r="A24" s="224"/>
      <c r="B24" s="224"/>
      <c r="C24" s="224"/>
      <c r="D24" s="224"/>
      <c r="E24" s="224"/>
      <c r="F24" s="224"/>
      <c r="G24" s="224"/>
      <c r="H24" s="224"/>
      <c r="I24" s="224"/>
    </row>
    <row r="25" spans="1:9" x14ac:dyDescent="0.25">
      <c r="A25" s="224"/>
      <c r="B25" s="224"/>
      <c r="C25" s="224"/>
      <c r="D25" s="224"/>
      <c r="E25" s="224"/>
      <c r="F25" s="224"/>
      <c r="G25" s="224"/>
      <c r="H25" s="224"/>
      <c r="I25" s="224"/>
    </row>
    <row r="26" spans="1:9" x14ac:dyDescent="0.25">
      <c r="A26" s="224"/>
      <c r="B26" s="224"/>
      <c r="C26" s="224"/>
      <c r="D26" s="224"/>
      <c r="E26" s="224"/>
      <c r="F26" s="224"/>
      <c r="G26" s="224"/>
      <c r="H26" s="224"/>
      <c r="I26" s="224"/>
    </row>
    <row r="27" spans="1:9" x14ac:dyDescent="0.25">
      <c r="A27" s="224"/>
      <c r="B27" s="224"/>
      <c r="C27" s="224"/>
      <c r="D27" s="224"/>
      <c r="E27" s="224"/>
      <c r="F27" s="224"/>
      <c r="G27" s="224"/>
      <c r="H27" s="224"/>
      <c r="I27" s="224"/>
    </row>
    <row r="28" spans="1:9" x14ac:dyDescent="0.25">
      <c r="A28" s="224"/>
      <c r="B28" s="224"/>
      <c r="C28" s="224"/>
      <c r="D28" s="224"/>
      <c r="E28" s="224"/>
      <c r="F28" s="224"/>
      <c r="G28" s="224"/>
      <c r="H28" s="224"/>
      <c r="I28" s="224"/>
    </row>
    <row r="29" spans="1:9" x14ac:dyDescent="0.25">
      <c r="A29" s="224"/>
      <c r="B29" s="224"/>
      <c r="C29" s="224"/>
      <c r="D29" s="224"/>
      <c r="E29" s="224"/>
      <c r="F29" s="224"/>
      <c r="G29" s="224"/>
      <c r="H29" s="224"/>
      <c r="I29" s="224"/>
    </row>
    <row r="30" spans="1:9" x14ac:dyDescent="0.25">
      <c r="A30" s="224"/>
      <c r="B30" s="224"/>
      <c r="C30" s="224"/>
      <c r="D30" s="224"/>
      <c r="E30" s="224"/>
      <c r="F30" s="224"/>
      <c r="G30" s="224"/>
      <c r="H30" s="224"/>
      <c r="I30" s="224"/>
    </row>
    <row r="31" spans="1:9" x14ac:dyDescent="0.25">
      <c r="A31" s="224"/>
      <c r="B31" s="224"/>
      <c r="C31" s="224"/>
      <c r="D31" s="224"/>
      <c r="E31" s="224"/>
      <c r="F31" s="224"/>
      <c r="G31" s="224"/>
      <c r="H31" s="224"/>
      <c r="I31" s="224"/>
    </row>
    <row r="32" spans="1:9" x14ac:dyDescent="0.25">
      <c r="A32" s="224"/>
      <c r="B32" s="224"/>
      <c r="C32" s="224"/>
      <c r="D32" s="224"/>
      <c r="E32" s="224"/>
      <c r="F32" s="224"/>
      <c r="G32" s="224"/>
      <c r="H32" s="224"/>
      <c r="I32" s="224"/>
    </row>
    <row r="33" spans="1:9" x14ac:dyDescent="0.25">
      <c r="A33" s="224"/>
      <c r="B33" s="224"/>
      <c r="C33" s="224"/>
      <c r="D33" s="224"/>
      <c r="E33" s="224"/>
      <c r="F33" s="224"/>
      <c r="G33" s="224"/>
      <c r="H33" s="224"/>
      <c r="I33" s="224"/>
    </row>
    <row r="34" spans="1:9" x14ac:dyDescent="0.25">
      <c r="A34" s="224"/>
      <c r="B34" s="224"/>
      <c r="C34" s="224"/>
      <c r="D34" s="224"/>
      <c r="E34" s="224"/>
      <c r="F34" s="224"/>
      <c r="G34" s="224"/>
      <c r="H34" s="224"/>
      <c r="I34" s="224"/>
    </row>
    <row r="35" spans="1:9" x14ac:dyDescent="0.25">
      <c r="A35" s="224"/>
      <c r="B35" s="224"/>
      <c r="C35" s="224"/>
      <c r="D35" s="224"/>
      <c r="E35" s="224"/>
      <c r="F35" s="224"/>
      <c r="G35" s="224"/>
      <c r="H35" s="224"/>
      <c r="I35" s="224"/>
    </row>
    <row r="36" spans="1:9" x14ac:dyDescent="0.25">
      <c r="A36" s="224"/>
      <c r="B36" s="224"/>
      <c r="C36" s="224"/>
      <c r="D36" s="224"/>
      <c r="E36" s="224"/>
      <c r="F36" s="224"/>
      <c r="G36" s="224"/>
      <c r="H36" s="224"/>
      <c r="I36" s="224"/>
    </row>
    <row r="37" spans="1:9" x14ac:dyDescent="0.25">
      <c r="A37" s="224"/>
      <c r="B37" s="224"/>
      <c r="C37" s="224"/>
      <c r="D37" s="224"/>
      <c r="E37" s="224"/>
      <c r="F37" s="224"/>
      <c r="G37" s="224"/>
      <c r="H37" s="224"/>
      <c r="I37" s="224"/>
    </row>
    <row r="38" spans="1:9" x14ac:dyDescent="0.25">
      <c r="A38" s="224"/>
      <c r="B38" s="224"/>
      <c r="C38" s="224"/>
      <c r="D38" s="224"/>
      <c r="E38" s="224"/>
      <c r="F38" s="224"/>
      <c r="G38" s="224"/>
      <c r="H38" s="224"/>
      <c r="I38" s="224"/>
    </row>
    <row r="39" spans="1:9" x14ac:dyDescent="0.25">
      <c r="A39" s="224"/>
      <c r="B39" s="224"/>
      <c r="C39" s="224"/>
      <c r="D39" s="224"/>
      <c r="E39" s="224"/>
      <c r="F39" s="224"/>
      <c r="G39" s="224"/>
      <c r="H39" s="224"/>
      <c r="I39" s="224"/>
    </row>
    <row r="40" spans="1:9" x14ac:dyDescent="0.25">
      <c r="A40" s="224"/>
      <c r="B40" s="224"/>
      <c r="C40" s="224"/>
      <c r="D40" s="224"/>
      <c r="E40" s="224"/>
      <c r="F40" s="224"/>
      <c r="G40" s="224"/>
      <c r="H40" s="224"/>
      <c r="I40" s="224"/>
    </row>
  </sheetData>
  <mergeCells count="1">
    <mergeCell ref="A1:I4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FFB31-0FC2-418C-971C-6C36FFE4FD26}">
  <dimension ref="A2:B23"/>
  <sheetViews>
    <sheetView workbookViewId="0">
      <selection activeCell="A16" sqref="A16:B17"/>
    </sheetView>
  </sheetViews>
  <sheetFormatPr baseColWidth="10" defaultRowHeight="15" x14ac:dyDescent="0.25"/>
  <cols>
    <col min="1" max="1" width="48.7109375" customWidth="1"/>
    <col min="2" max="2" width="49.42578125" customWidth="1"/>
  </cols>
  <sheetData>
    <row r="2" spans="1:2" ht="16.5" thickBot="1" x14ac:dyDescent="0.3">
      <c r="A2" s="68" t="s">
        <v>123</v>
      </c>
    </row>
    <row r="3" spans="1:2" ht="32.25" thickBot="1" x14ac:dyDescent="0.3">
      <c r="A3" s="29" t="s">
        <v>298</v>
      </c>
      <c r="B3" s="30" t="s">
        <v>121</v>
      </c>
    </row>
    <row r="4" spans="1:2" ht="16.5" thickBot="1" x14ac:dyDescent="0.3">
      <c r="A4" s="69" t="s">
        <v>0</v>
      </c>
      <c r="B4" s="51"/>
    </row>
    <row r="5" spans="1:2" ht="16.5" thickBot="1" x14ac:dyDescent="0.3">
      <c r="A5" s="41" t="s">
        <v>1</v>
      </c>
      <c r="B5" s="102">
        <v>6.0601410297149858</v>
      </c>
    </row>
    <row r="6" spans="1:2" ht="16.5" thickBot="1" x14ac:dyDescent="0.3">
      <c r="A6" s="41" t="s">
        <v>2</v>
      </c>
      <c r="B6" s="102">
        <v>4.3263188864311779</v>
      </c>
    </row>
    <row r="7" spans="1:2" ht="16.5" thickBot="1" x14ac:dyDescent="0.3">
      <c r="A7" s="41" t="s">
        <v>3</v>
      </c>
      <c r="B7" s="102">
        <v>2.8883154611209827</v>
      </c>
    </row>
    <row r="8" spans="1:2" ht="16.5" thickBot="1" x14ac:dyDescent="0.3">
      <c r="A8" s="41" t="s">
        <v>4</v>
      </c>
      <c r="B8" s="102">
        <v>2.1656049108313105</v>
      </c>
    </row>
    <row r="9" spans="1:2" ht="16.5" thickBot="1" x14ac:dyDescent="0.3">
      <c r="A9" s="41" t="s">
        <v>5</v>
      </c>
      <c r="B9" s="102">
        <v>12.543011416794482</v>
      </c>
    </row>
    <row r="10" spans="1:2" ht="16.5" thickBot="1" x14ac:dyDescent="0.3">
      <c r="A10" s="41" t="s">
        <v>6</v>
      </c>
      <c r="B10" s="102">
        <v>33.819472560964186</v>
      </c>
    </row>
    <row r="11" spans="1:2" ht="16.5" thickBot="1" x14ac:dyDescent="0.3">
      <c r="A11" s="41" t="s">
        <v>7</v>
      </c>
      <c r="B11" s="102">
        <v>7.9013967133519838</v>
      </c>
    </row>
    <row r="12" spans="1:2" ht="16.5" thickBot="1" x14ac:dyDescent="0.3">
      <c r="A12" s="41" t="s">
        <v>8</v>
      </c>
      <c r="B12" s="102">
        <v>55.904577804543408</v>
      </c>
    </row>
    <row r="13" spans="1:2" ht="16.5" thickBot="1" x14ac:dyDescent="0.3">
      <c r="A13" s="41" t="s">
        <v>9</v>
      </c>
      <c r="B13" s="102">
        <v>31.95110402977625</v>
      </c>
    </row>
    <row r="14" spans="1:2" ht="16.5" thickBot="1" x14ac:dyDescent="0.3">
      <c r="A14" s="69" t="s">
        <v>10</v>
      </c>
      <c r="B14" s="51"/>
    </row>
    <row r="15" spans="1:2" ht="16.5" thickBot="1" x14ac:dyDescent="0.3">
      <c r="A15" s="41" t="s">
        <v>11</v>
      </c>
      <c r="B15" s="102">
        <v>20.558612777580986</v>
      </c>
    </row>
    <row r="16" spans="1:2" ht="16.5" thickBot="1" x14ac:dyDescent="0.3">
      <c r="A16" s="97" t="s">
        <v>78</v>
      </c>
      <c r="B16" s="137">
        <v>31.95110402977625</v>
      </c>
    </row>
    <row r="17" spans="1:2" ht="16.5" thickBot="1" x14ac:dyDescent="0.3">
      <c r="A17" s="97" t="s">
        <v>79</v>
      </c>
      <c r="B17" s="137">
        <v>7.7763690040193385</v>
      </c>
    </row>
    <row r="18" spans="1:2" ht="16.5" thickBot="1" x14ac:dyDescent="0.3">
      <c r="A18" s="41" t="s">
        <v>12</v>
      </c>
      <c r="B18" s="102">
        <v>9.8017360832171097</v>
      </c>
    </row>
    <row r="19" spans="1:2" ht="16.5" thickBot="1" x14ac:dyDescent="0.3">
      <c r="A19" s="69" t="s">
        <v>13</v>
      </c>
      <c r="B19" s="51"/>
    </row>
    <row r="20" spans="1:2" ht="16.5" thickBot="1" x14ac:dyDescent="0.3">
      <c r="A20" s="41" t="s">
        <v>17</v>
      </c>
      <c r="B20" s="102">
        <v>12.39950463969927</v>
      </c>
    </row>
    <row r="21" spans="1:2" ht="16.5" thickBot="1" x14ac:dyDescent="0.3">
      <c r="A21" s="41" t="s">
        <v>102</v>
      </c>
      <c r="B21" s="102">
        <v>11.941570475288877</v>
      </c>
    </row>
    <row r="22" spans="1:2" ht="16.5" thickBot="1" x14ac:dyDescent="0.3">
      <c r="A22" s="67" t="s">
        <v>122</v>
      </c>
      <c r="B22" s="105">
        <v>12.152167960017364</v>
      </c>
    </row>
    <row r="23" spans="1:2" ht="15.75" x14ac:dyDescent="0.25">
      <c r="A23" s="42" t="s">
        <v>287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2116E-7527-4A1E-9FCB-FD438BEEB3A6}">
  <dimension ref="A2:G15"/>
  <sheetViews>
    <sheetView workbookViewId="0">
      <selection activeCell="A16" sqref="A16"/>
    </sheetView>
  </sheetViews>
  <sheetFormatPr baseColWidth="10" defaultRowHeight="15" x14ac:dyDescent="0.25"/>
  <cols>
    <col min="1" max="1" width="45.85546875" customWidth="1"/>
    <col min="2" max="2" width="58.140625" customWidth="1"/>
  </cols>
  <sheetData>
    <row r="2" spans="1:7" ht="15.75" x14ac:dyDescent="0.25">
      <c r="A2" s="268" t="s">
        <v>133</v>
      </c>
      <c r="B2" s="268"/>
      <c r="C2" s="268"/>
      <c r="D2" s="268"/>
      <c r="E2" s="268"/>
      <c r="F2" s="268"/>
      <c r="G2" s="268"/>
    </row>
    <row r="3" spans="1:7" ht="15.75" thickBot="1" x14ac:dyDescent="0.3"/>
    <row r="4" spans="1:7" ht="16.5" thickBot="1" x14ac:dyDescent="0.3">
      <c r="A4" s="118" t="s">
        <v>124</v>
      </c>
      <c r="B4" s="26" t="s">
        <v>15</v>
      </c>
    </row>
    <row r="5" spans="1:7" ht="16.5" thickBot="1" x14ac:dyDescent="0.3">
      <c r="A5" s="11" t="s">
        <v>125</v>
      </c>
      <c r="B5" s="103">
        <v>64.978015936202553</v>
      </c>
    </row>
    <row r="6" spans="1:7" ht="16.5" thickBot="1" x14ac:dyDescent="0.3">
      <c r="A6" s="11" t="s">
        <v>126</v>
      </c>
      <c r="B6" s="103">
        <v>24.597654700503071</v>
      </c>
    </row>
    <row r="7" spans="1:7" ht="16.5" thickBot="1" x14ac:dyDescent="0.3">
      <c r="A7" s="11" t="s">
        <v>127</v>
      </c>
      <c r="B7" s="103">
        <v>14.256194805623402</v>
      </c>
    </row>
    <row r="8" spans="1:7" ht="16.5" thickBot="1" x14ac:dyDescent="0.3">
      <c r="A8" s="11" t="s">
        <v>128</v>
      </c>
      <c r="B8" s="103">
        <v>2.1405363788794975</v>
      </c>
    </row>
    <row r="9" spans="1:7" ht="16.5" thickBot="1" x14ac:dyDescent="0.3">
      <c r="A9" s="11" t="s">
        <v>129</v>
      </c>
      <c r="B9" s="103">
        <v>4.2687674455820819</v>
      </c>
    </row>
    <row r="10" spans="1:7" ht="16.5" thickBot="1" x14ac:dyDescent="0.3">
      <c r="A10" s="11" t="s">
        <v>130</v>
      </c>
      <c r="B10" s="103">
        <v>5.5720281968587395</v>
      </c>
    </row>
    <row r="11" spans="1:7" ht="16.5" thickBot="1" x14ac:dyDescent="0.3">
      <c r="A11" s="11" t="s">
        <v>131</v>
      </c>
      <c r="B11" s="103">
        <v>1.3262151633196013</v>
      </c>
    </row>
    <row r="12" spans="1:7" ht="16.5" thickBot="1" x14ac:dyDescent="0.3">
      <c r="A12" s="11" t="s">
        <v>132</v>
      </c>
      <c r="B12" s="103">
        <v>6.6881271058290781E-2</v>
      </c>
    </row>
    <row r="13" spans="1:7" ht="16.5" thickBot="1" x14ac:dyDescent="0.3">
      <c r="A13" s="11" t="s">
        <v>18</v>
      </c>
      <c r="B13" s="103">
        <v>1.5592197457651507</v>
      </c>
    </row>
    <row r="15" spans="1:7" ht="15.75" x14ac:dyDescent="0.25">
      <c r="B15" s="42" t="s">
        <v>287</v>
      </c>
    </row>
  </sheetData>
  <mergeCells count="1">
    <mergeCell ref="A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09F50-049A-4D6C-8C2D-A3AA45E74F6E}">
  <dimension ref="A2:I27"/>
  <sheetViews>
    <sheetView workbookViewId="0">
      <selection activeCell="E12" sqref="E12"/>
    </sheetView>
  </sheetViews>
  <sheetFormatPr baseColWidth="10" defaultRowHeight="15" x14ac:dyDescent="0.25"/>
  <cols>
    <col min="1" max="1" width="40" customWidth="1"/>
    <col min="2" max="2" width="18.7109375" customWidth="1"/>
    <col min="3" max="3" width="18.42578125" customWidth="1"/>
    <col min="5" max="5" width="21.85546875" customWidth="1"/>
    <col min="6" max="6" width="19.42578125" customWidth="1"/>
  </cols>
  <sheetData>
    <row r="2" spans="1:9" ht="38.25" customHeight="1" thickBot="1" x14ac:dyDescent="0.3">
      <c r="A2" s="274" t="s">
        <v>138</v>
      </c>
      <c r="B2" s="274"/>
      <c r="C2" s="274"/>
      <c r="D2" s="274"/>
      <c r="E2" s="274"/>
      <c r="F2" s="274"/>
      <c r="G2" s="274"/>
      <c r="H2" s="274"/>
    </row>
    <row r="3" spans="1:9" ht="15.75" customHeight="1" x14ac:dyDescent="0.25">
      <c r="A3" s="275" t="s">
        <v>298</v>
      </c>
      <c r="B3" s="269" t="s">
        <v>134</v>
      </c>
      <c r="C3" s="269" t="s">
        <v>135</v>
      </c>
      <c r="D3" s="269" t="s">
        <v>125</v>
      </c>
      <c r="E3" s="269" t="s">
        <v>136</v>
      </c>
      <c r="F3" s="269" t="s">
        <v>137</v>
      </c>
      <c r="G3" s="269" t="s">
        <v>18</v>
      </c>
      <c r="H3" s="20"/>
      <c r="I3" s="21"/>
    </row>
    <row r="4" spans="1:9" ht="15.75" customHeight="1" thickBot="1" x14ac:dyDescent="0.3">
      <c r="A4" s="276"/>
      <c r="B4" s="270"/>
      <c r="C4" s="270"/>
      <c r="D4" s="270"/>
      <c r="E4" s="270"/>
      <c r="F4" s="270"/>
      <c r="G4" s="270"/>
      <c r="H4" s="15"/>
      <c r="I4" s="21"/>
    </row>
    <row r="5" spans="1:9" ht="16.5" thickBot="1" x14ac:dyDescent="0.3">
      <c r="A5" s="271" t="s">
        <v>0</v>
      </c>
      <c r="B5" s="272"/>
      <c r="C5" s="272"/>
      <c r="D5" s="272"/>
      <c r="E5" s="272"/>
      <c r="F5" s="272"/>
      <c r="G5" s="273"/>
      <c r="H5" s="21"/>
      <c r="I5" s="21"/>
    </row>
    <row r="6" spans="1:9" ht="16.5" thickBot="1" x14ac:dyDescent="0.3">
      <c r="A6" s="41" t="s">
        <v>1</v>
      </c>
      <c r="B6" s="102">
        <v>69.195441337060529</v>
      </c>
      <c r="C6" s="102">
        <v>28.64810096633552</v>
      </c>
      <c r="D6" s="102">
        <v>1.2824771570191205</v>
      </c>
      <c r="E6" s="102">
        <v>0.64091345353682128</v>
      </c>
      <c r="F6" s="102">
        <v>0</v>
      </c>
      <c r="G6" s="102">
        <v>0.23306708604795195</v>
      </c>
      <c r="H6" s="21"/>
      <c r="I6" s="21"/>
    </row>
    <row r="7" spans="1:9" ht="16.5" thickBot="1" x14ac:dyDescent="0.3">
      <c r="A7" s="41" t="s">
        <v>2</v>
      </c>
      <c r="B7" s="102">
        <v>55.30553257069284</v>
      </c>
      <c r="C7" s="102">
        <v>41.902518358353213</v>
      </c>
      <c r="D7" s="102">
        <v>1.8105246183339876</v>
      </c>
      <c r="E7" s="102">
        <v>0.481160137786102</v>
      </c>
      <c r="F7" s="102">
        <v>3.6581161096288485E-2</v>
      </c>
      <c r="G7" s="102">
        <v>0.46368315373750102</v>
      </c>
      <c r="H7" s="21"/>
      <c r="I7" s="21"/>
    </row>
    <row r="8" spans="1:9" ht="16.5" thickBot="1" x14ac:dyDescent="0.3">
      <c r="A8" s="41" t="s">
        <v>3</v>
      </c>
      <c r="B8" s="102">
        <v>89.111119405308884</v>
      </c>
      <c r="C8" s="102">
        <v>3.0068491044166721</v>
      </c>
      <c r="D8" s="102">
        <v>9.7363963897590438</v>
      </c>
      <c r="E8" s="102">
        <v>0.55497469325460402</v>
      </c>
      <c r="F8" s="102">
        <v>0.49762135501895322</v>
      </c>
      <c r="G8" s="102">
        <v>0.90058621025328622</v>
      </c>
      <c r="H8" s="21"/>
      <c r="I8" s="21"/>
    </row>
    <row r="9" spans="1:9" ht="16.5" thickBot="1" x14ac:dyDescent="0.3">
      <c r="A9" s="41" t="s">
        <v>4</v>
      </c>
      <c r="B9" s="102">
        <v>81.502325909670944</v>
      </c>
      <c r="C9" s="102">
        <v>13.707250382070029</v>
      </c>
      <c r="D9" s="102">
        <v>2.3220115557277947</v>
      </c>
      <c r="E9" s="102">
        <v>1.5334337687495914</v>
      </c>
      <c r="F9" s="102">
        <v>0</v>
      </c>
      <c r="G9" s="102">
        <v>0.93497838378121378</v>
      </c>
      <c r="H9" s="21"/>
      <c r="I9" s="21"/>
    </row>
    <row r="10" spans="1:9" ht="16.5" thickBot="1" x14ac:dyDescent="0.3">
      <c r="A10" s="41" t="s">
        <v>5</v>
      </c>
      <c r="B10" s="102">
        <v>58.354204751360186</v>
      </c>
      <c r="C10" s="102">
        <v>28.033647340929672</v>
      </c>
      <c r="D10" s="102">
        <v>15.897268985684878</v>
      </c>
      <c r="E10" s="102">
        <v>4.9006897186259799</v>
      </c>
      <c r="F10" s="102">
        <v>1.2016407144778671</v>
      </c>
      <c r="G10" s="102">
        <v>0.12730192136937568</v>
      </c>
      <c r="H10" s="21"/>
      <c r="I10" s="21"/>
    </row>
    <row r="11" spans="1:9" ht="16.5" thickBot="1" x14ac:dyDescent="0.3">
      <c r="A11" s="41" t="s">
        <v>6</v>
      </c>
      <c r="B11" s="102">
        <v>38.529440618436745</v>
      </c>
      <c r="C11" s="102">
        <v>23.44235608031742</v>
      </c>
      <c r="D11" s="102">
        <v>36.722305399429452</v>
      </c>
      <c r="E11" s="102">
        <v>1.0932513039499852</v>
      </c>
      <c r="F11" s="102">
        <v>0.24677243828620682</v>
      </c>
      <c r="G11" s="102">
        <v>2.2677013045164687E-2</v>
      </c>
      <c r="H11" s="21"/>
      <c r="I11" s="21"/>
    </row>
    <row r="12" spans="1:9" ht="16.5" thickBot="1" x14ac:dyDescent="0.3">
      <c r="A12" s="41" t="s">
        <v>7</v>
      </c>
      <c r="B12" s="102">
        <v>69.127165404658669</v>
      </c>
      <c r="C12" s="102">
        <v>26.374261370369378</v>
      </c>
      <c r="D12" s="102">
        <v>4.4617909862701399</v>
      </c>
      <c r="E12" s="102">
        <v>0.59117532423934205</v>
      </c>
      <c r="F12" s="102">
        <v>0</v>
      </c>
      <c r="G12" s="102">
        <v>0.25492347289038175</v>
      </c>
      <c r="H12" s="21"/>
      <c r="I12" s="21"/>
    </row>
    <row r="13" spans="1:9" ht="16.5" thickBot="1" x14ac:dyDescent="0.3">
      <c r="A13" s="41" t="s">
        <v>8</v>
      </c>
      <c r="B13" s="102">
        <v>61.612313180946224</v>
      </c>
      <c r="C13" s="102">
        <v>25.009871358030335</v>
      </c>
      <c r="D13" s="102">
        <v>42.599637305452603</v>
      </c>
      <c r="E13" s="102">
        <v>41.241419371335233</v>
      </c>
      <c r="F13" s="102">
        <v>9.1712078239462418</v>
      </c>
      <c r="G13" s="102">
        <v>0</v>
      </c>
      <c r="H13" s="21"/>
      <c r="I13" s="21"/>
    </row>
    <row r="14" spans="1:9" ht="16.5" thickBot="1" x14ac:dyDescent="0.3">
      <c r="A14" s="41" t="s">
        <v>9</v>
      </c>
      <c r="B14" s="102">
        <v>39.60823205214227</v>
      </c>
      <c r="C14" s="102">
        <v>56.226488616708451</v>
      </c>
      <c r="D14" s="102">
        <v>4.8515105103461824</v>
      </c>
      <c r="E14" s="102">
        <v>0</v>
      </c>
      <c r="F14" s="102">
        <v>0.32626387260373779</v>
      </c>
      <c r="G14" s="102">
        <v>0.31832338168614915</v>
      </c>
      <c r="H14" s="21"/>
      <c r="I14" s="21"/>
    </row>
    <row r="15" spans="1:9" ht="16.5" thickBot="1" x14ac:dyDescent="0.3">
      <c r="A15" s="238" t="s">
        <v>10</v>
      </c>
      <c r="B15" s="239"/>
      <c r="C15" s="239"/>
      <c r="D15" s="239"/>
      <c r="E15" s="239"/>
      <c r="F15" s="239"/>
      <c r="G15" s="240"/>
      <c r="H15" s="21"/>
      <c r="I15" s="21"/>
    </row>
    <row r="16" spans="1:9" ht="16.5" thickBot="1" x14ac:dyDescent="0.3">
      <c r="A16" s="41" t="s">
        <v>11</v>
      </c>
      <c r="B16" s="102">
        <v>48.597088709048144</v>
      </c>
      <c r="C16" s="102">
        <v>42.963085898122735</v>
      </c>
      <c r="D16" s="102">
        <v>9.0257660106438014</v>
      </c>
      <c r="E16" s="102">
        <v>1.035222256636898</v>
      </c>
      <c r="F16" s="102">
        <v>0.40454106923595828</v>
      </c>
      <c r="G16" s="102">
        <v>0.46992190010228546</v>
      </c>
      <c r="H16" s="21"/>
      <c r="I16" s="21"/>
    </row>
    <row r="17" spans="1:9" ht="16.5" thickBot="1" x14ac:dyDescent="0.3">
      <c r="A17" s="97" t="s">
        <v>78</v>
      </c>
      <c r="B17" s="137">
        <v>39.60823205214227</v>
      </c>
      <c r="C17" s="137">
        <v>56.226488616708451</v>
      </c>
      <c r="D17" s="137">
        <v>4.8515105103461824</v>
      </c>
      <c r="E17" s="137">
        <v>0</v>
      </c>
      <c r="F17" s="137">
        <v>0.32626387260373779</v>
      </c>
      <c r="G17" s="137">
        <v>0.31832338168614915</v>
      </c>
      <c r="H17" s="21"/>
      <c r="I17" s="21"/>
    </row>
    <row r="18" spans="1:9" ht="16.5" thickBot="1" x14ac:dyDescent="0.3">
      <c r="A18" s="97" t="s">
        <v>79</v>
      </c>
      <c r="B18" s="137">
        <v>59.116581760164841</v>
      </c>
      <c r="C18" s="137">
        <v>27.683886629388425</v>
      </c>
      <c r="D18" s="137">
        <v>14.105841031005239</v>
      </c>
      <c r="E18" s="137">
        <v>2.4915850086479527</v>
      </c>
      <c r="F18" s="137">
        <v>0.72819237999459485</v>
      </c>
      <c r="G18" s="137">
        <v>0.64218779903541956</v>
      </c>
      <c r="H18" s="21"/>
      <c r="I18" s="21"/>
    </row>
    <row r="19" spans="1:9" ht="16.5" thickBot="1" x14ac:dyDescent="0.3">
      <c r="A19" s="41" t="s">
        <v>12</v>
      </c>
      <c r="B19" s="102">
        <v>63.642398319597717</v>
      </c>
      <c r="C19" s="102">
        <v>24.207886911667366</v>
      </c>
      <c r="D19" s="102">
        <v>12.227607220220651</v>
      </c>
      <c r="E19" s="102">
        <v>2.0625551167282112</v>
      </c>
      <c r="F19" s="102">
        <v>0.45099878089171963</v>
      </c>
      <c r="G19" s="102">
        <v>0.39019697859652858</v>
      </c>
      <c r="H19" s="21"/>
      <c r="I19" s="21"/>
    </row>
    <row r="20" spans="1:9" ht="16.5" thickBot="1" x14ac:dyDescent="0.3">
      <c r="A20" s="238" t="s">
        <v>43</v>
      </c>
      <c r="B20" s="239"/>
      <c r="C20" s="239"/>
      <c r="D20" s="239"/>
      <c r="E20" s="239"/>
      <c r="F20" s="239"/>
      <c r="G20" s="240"/>
      <c r="H20" s="21"/>
      <c r="I20" s="21"/>
    </row>
    <row r="21" spans="1:9" ht="16.5" thickBot="1" x14ac:dyDescent="0.3">
      <c r="A21" s="41" t="s">
        <v>29</v>
      </c>
      <c r="B21" s="102">
        <v>62.73689586378255</v>
      </c>
      <c r="C21" s="102">
        <v>26.085254360565912</v>
      </c>
      <c r="D21" s="102">
        <v>11.480192885967213</v>
      </c>
      <c r="E21" s="102">
        <v>1.9394366865623802</v>
      </c>
      <c r="F21" s="102">
        <v>0.39267083005784764</v>
      </c>
      <c r="G21" s="102">
        <v>0.46553206764521315</v>
      </c>
      <c r="H21" s="21"/>
      <c r="I21" s="21"/>
    </row>
    <row r="22" spans="1:9" ht="16.5" thickBot="1" x14ac:dyDescent="0.3">
      <c r="A22" s="41" t="s">
        <v>81</v>
      </c>
      <c r="B22" s="102">
        <v>58.718112179850522</v>
      </c>
      <c r="C22" s="102">
        <v>25.130854414820412</v>
      </c>
      <c r="D22" s="102">
        <v>15.272819533052315</v>
      </c>
      <c r="E22" s="102">
        <v>2.2808856222266387</v>
      </c>
      <c r="F22" s="102">
        <v>0.70281762017726013</v>
      </c>
      <c r="G22" s="102">
        <v>0.21523481505906727</v>
      </c>
      <c r="H22" s="21"/>
      <c r="I22" s="21"/>
    </row>
    <row r="23" spans="1:9" ht="16.5" thickBot="1" x14ac:dyDescent="0.3">
      <c r="A23" s="41" t="s">
        <v>30</v>
      </c>
      <c r="B23" s="102">
        <v>57.210981412424154</v>
      </c>
      <c r="C23" s="102">
        <v>38.084649897858249</v>
      </c>
      <c r="D23" s="102">
        <v>6.304589653038815</v>
      </c>
      <c r="E23" s="102">
        <v>0.53542524969997374</v>
      </c>
      <c r="F23" s="102">
        <v>0.59542263127593587</v>
      </c>
      <c r="G23" s="102">
        <v>0</v>
      </c>
      <c r="H23" s="21"/>
      <c r="I23" s="21"/>
    </row>
    <row r="24" spans="1:9" ht="16.5" thickBot="1" x14ac:dyDescent="0.3">
      <c r="A24" s="41" t="s">
        <v>31</v>
      </c>
      <c r="B24" s="102">
        <v>48.402579447043784</v>
      </c>
      <c r="C24" s="102">
        <v>45.429353450008705</v>
      </c>
      <c r="D24" s="102">
        <v>5.7631683771623736</v>
      </c>
      <c r="E24" s="102">
        <v>1.0839028841396392</v>
      </c>
      <c r="F24" s="102">
        <v>0</v>
      </c>
      <c r="G24" s="102">
        <v>0.33927651502775169</v>
      </c>
      <c r="H24" s="21"/>
      <c r="I24" s="21"/>
    </row>
    <row r="25" spans="1:9" ht="16.5" thickBot="1" x14ac:dyDescent="0.3">
      <c r="A25" s="28" t="s">
        <v>32</v>
      </c>
      <c r="B25" s="102">
        <v>30.84598934578684</v>
      </c>
      <c r="C25" s="102">
        <v>64.316346424778317</v>
      </c>
      <c r="D25" s="102">
        <v>4.8376642294348438</v>
      </c>
      <c r="E25" s="102">
        <v>0</v>
      </c>
      <c r="F25" s="102">
        <v>0</v>
      </c>
      <c r="G25" s="102">
        <v>0</v>
      </c>
      <c r="H25" s="21"/>
      <c r="I25" s="21"/>
    </row>
    <row r="26" spans="1:9" ht="17.25" thickTop="1" thickBot="1" x14ac:dyDescent="0.3">
      <c r="A26" s="67" t="s">
        <v>14</v>
      </c>
      <c r="B26" s="105">
        <v>61.510687784798868</v>
      </c>
      <c r="C26" s="105">
        <v>26.865237029183408</v>
      </c>
      <c r="D26" s="105">
        <v>11.773950976920606</v>
      </c>
      <c r="E26" s="105">
        <v>1.9169963786703506</v>
      </c>
      <c r="F26" s="105">
        <v>0.44441637109605597</v>
      </c>
      <c r="G26" s="105">
        <v>0.40149288804996786</v>
      </c>
      <c r="H26" s="21"/>
      <c r="I26" s="21"/>
    </row>
    <row r="27" spans="1:9" ht="15.75" x14ac:dyDescent="0.25">
      <c r="A27" s="42"/>
      <c r="B27" s="42" t="s">
        <v>287</v>
      </c>
    </row>
  </sheetData>
  <mergeCells count="11">
    <mergeCell ref="G3:G4"/>
    <mergeCell ref="A5:G5"/>
    <mergeCell ref="A15:G15"/>
    <mergeCell ref="A20:G20"/>
    <mergeCell ref="A2:H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4B27D-2DCB-45D3-8D55-A3D9FB11F838}">
  <dimension ref="C8:F14"/>
  <sheetViews>
    <sheetView workbookViewId="0">
      <selection activeCell="L13" sqref="L13"/>
    </sheetView>
  </sheetViews>
  <sheetFormatPr baseColWidth="10" defaultRowHeight="15" x14ac:dyDescent="0.25"/>
  <cols>
    <col min="5" max="5" width="21.5703125" customWidth="1"/>
    <col min="6" max="6" width="22.42578125" customWidth="1"/>
  </cols>
  <sheetData>
    <row r="8" spans="3:6" ht="15.75" customHeight="1" x14ac:dyDescent="0.25">
      <c r="C8" s="277" t="s">
        <v>139</v>
      </c>
      <c r="D8" s="277"/>
      <c r="E8" s="277"/>
      <c r="F8" s="277"/>
    </row>
    <row r="9" spans="3:6" x14ac:dyDescent="0.25">
      <c r="C9" s="277"/>
      <c r="D9" s="277"/>
      <c r="E9" s="277"/>
      <c r="F9" s="277"/>
    </row>
    <row r="10" spans="3:6" x14ac:dyDescent="0.25">
      <c r="C10" s="277"/>
      <c r="D10" s="277"/>
      <c r="E10" s="277"/>
      <c r="F10" s="277"/>
    </row>
    <row r="11" spans="3:6" x14ac:dyDescent="0.25">
      <c r="C11" s="277"/>
      <c r="D11" s="277"/>
      <c r="E11" s="277"/>
      <c r="F11" s="277"/>
    </row>
    <row r="12" spans="3:6" x14ac:dyDescent="0.25">
      <c r="C12" s="277"/>
      <c r="D12" s="277"/>
      <c r="E12" s="277"/>
      <c r="F12" s="277"/>
    </row>
    <row r="13" spans="3:6" x14ac:dyDescent="0.25">
      <c r="C13" s="277"/>
      <c r="D13" s="277"/>
      <c r="E13" s="277"/>
      <c r="F13" s="277"/>
    </row>
    <row r="14" spans="3:6" x14ac:dyDescent="0.25">
      <c r="C14" s="277"/>
      <c r="D14" s="277"/>
      <c r="E14" s="277"/>
      <c r="F14" s="277"/>
    </row>
  </sheetData>
  <mergeCells count="1">
    <mergeCell ref="C8:F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1EFDB-2D58-497E-8DBF-6B8482E72BC2}">
  <dimension ref="A1:D20"/>
  <sheetViews>
    <sheetView workbookViewId="0">
      <selection activeCell="B20" sqref="B20"/>
    </sheetView>
  </sheetViews>
  <sheetFormatPr baseColWidth="10" defaultRowHeight="15" x14ac:dyDescent="0.25"/>
  <cols>
    <col min="1" max="1" width="32.5703125" customWidth="1"/>
    <col min="2" max="2" width="39.85546875" customWidth="1"/>
    <col min="3" max="3" width="29" customWidth="1"/>
    <col min="4" max="4" width="19.7109375" customWidth="1"/>
  </cols>
  <sheetData>
    <row r="1" spans="1:4" s="48" customFormat="1" ht="15.75" x14ac:dyDescent="0.25">
      <c r="A1" s="264" t="s">
        <v>140</v>
      </c>
      <c r="B1" s="264"/>
      <c r="C1" s="264"/>
    </row>
    <row r="2" spans="1:4" ht="15.75" thickBot="1" x14ac:dyDescent="0.3"/>
    <row r="3" spans="1:4" ht="32.25" thickBot="1" x14ac:dyDescent="0.3">
      <c r="A3" s="146" t="s">
        <v>298</v>
      </c>
      <c r="B3" s="7" t="s">
        <v>141</v>
      </c>
      <c r="C3" s="7" t="s">
        <v>142</v>
      </c>
      <c r="D3" s="7" t="s">
        <v>143</v>
      </c>
    </row>
    <row r="4" spans="1:4" ht="16.5" thickBot="1" x14ac:dyDescent="0.3">
      <c r="A4" s="238" t="s">
        <v>0</v>
      </c>
      <c r="B4" s="239"/>
      <c r="C4" s="239"/>
      <c r="D4" s="278"/>
    </row>
    <row r="5" spans="1:4" ht="16.5" thickBot="1" x14ac:dyDescent="0.3">
      <c r="A5" s="4" t="s">
        <v>1</v>
      </c>
      <c r="B5" s="103">
        <v>42.138636587515222</v>
      </c>
      <c r="C5" s="161">
        <v>1.3852273213572519</v>
      </c>
      <c r="D5" s="161">
        <v>0.14188005684216753</v>
      </c>
    </row>
    <row r="6" spans="1:4" ht="16.5" thickBot="1" x14ac:dyDescent="0.3">
      <c r="A6" s="4" t="s">
        <v>2</v>
      </c>
      <c r="B6" s="103">
        <v>19.716323656198455</v>
      </c>
      <c r="C6" s="161">
        <v>1.8659694148746875</v>
      </c>
      <c r="D6" s="161">
        <v>0.27022400115577888</v>
      </c>
    </row>
    <row r="7" spans="1:4" ht="16.5" thickBot="1" x14ac:dyDescent="0.3">
      <c r="A7" s="4" t="s">
        <v>3</v>
      </c>
      <c r="B7" s="103">
        <v>41.400575459253268</v>
      </c>
      <c r="C7" s="161">
        <v>1.6332134313368851</v>
      </c>
      <c r="D7" s="161">
        <v>0.59709188404214519</v>
      </c>
    </row>
    <row r="8" spans="1:4" ht="16.5" thickBot="1" x14ac:dyDescent="0.3">
      <c r="A8" s="4" t="s">
        <v>4</v>
      </c>
      <c r="B8" s="103">
        <v>15.331678363515918</v>
      </c>
      <c r="C8" s="161">
        <v>1.6227809856330999</v>
      </c>
      <c r="D8" s="161">
        <v>0.56946284934361602</v>
      </c>
    </row>
    <row r="9" spans="1:4" ht="16.5" thickBot="1" x14ac:dyDescent="0.3">
      <c r="A9" s="4" t="s">
        <v>5</v>
      </c>
      <c r="B9" s="103">
        <v>49.176423948890822</v>
      </c>
      <c r="C9" s="161">
        <v>5.3409654747326805</v>
      </c>
      <c r="D9" s="161">
        <v>0.8011597041611318</v>
      </c>
    </row>
    <row r="10" spans="1:4" ht="16.5" thickBot="1" x14ac:dyDescent="0.3">
      <c r="A10" s="4" t="s">
        <v>6</v>
      </c>
      <c r="B10" s="103">
        <v>25.929323767618946</v>
      </c>
      <c r="C10" s="161">
        <v>2.302023955295291</v>
      </c>
      <c r="D10" s="161">
        <v>0.3517769820681475</v>
      </c>
    </row>
    <row r="11" spans="1:4" ht="16.5" thickBot="1" x14ac:dyDescent="0.3">
      <c r="A11" s="4" t="s">
        <v>7</v>
      </c>
      <c r="B11" s="103">
        <v>8.6951363309953482</v>
      </c>
      <c r="C11" s="161">
        <v>1</v>
      </c>
      <c r="D11" s="161">
        <v>0</v>
      </c>
    </row>
    <row r="12" spans="1:4" ht="16.5" thickBot="1" x14ac:dyDescent="0.3">
      <c r="A12" s="4" t="s">
        <v>8</v>
      </c>
      <c r="B12" s="103">
        <v>0.16210700763355809</v>
      </c>
      <c r="C12" s="161">
        <v>1.2819623574059464</v>
      </c>
      <c r="D12" s="161">
        <v>0.18109990249095506</v>
      </c>
    </row>
    <row r="13" spans="1:4" ht="16.5" thickBot="1" x14ac:dyDescent="0.3">
      <c r="A13" s="4" t="s">
        <v>9</v>
      </c>
      <c r="B13" s="103">
        <v>9.4340235185652013</v>
      </c>
      <c r="C13" s="161">
        <v>1.2819623574059464</v>
      </c>
      <c r="D13" s="161">
        <v>0.18109990249095506</v>
      </c>
    </row>
    <row r="14" spans="1:4" ht="16.5" thickBot="1" x14ac:dyDescent="0.3">
      <c r="A14" s="238" t="s">
        <v>10</v>
      </c>
      <c r="B14" s="239"/>
      <c r="C14" s="239"/>
      <c r="D14" s="278"/>
    </row>
    <row r="15" spans="1:4" ht="16.5" thickBot="1" x14ac:dyDescent="0.3">
      <c r="A15" s="4" t="s">
        <v>11</v>
      </c>
      <c r="B15" s="103">
        <v>15.569815320857719</v>
      </c>
      <c r="C15" s="161">
        <v>1.9380256523403672</v>
      </c>
      <c r="D15" s="161">
        <v>0.48867425899029637</v>
      </c>
    </row>
    <row r="16" spans="1:4" ht="16.5" thickBot="1" x14ac:dyDescent="0.3">
      <c r="A16" s="10" t="s">
        <v>78</v>
      </c>
      <c r="B16" s="104">
        <v>9.4340235185652013</v>
      </c>
      <c r="C16" s="161">
        <v>1.2819623574059464</v>
      </c>
      <c r="D16" s="161">
        <v>0.18109990249095506</v>
      </c>
    </row>
    <row r="17" spans="1:4" ht="16.5" thickBot="1" x14ac:dyDescent="0.3">
      <c r="A17" s="10" t="s">
        <v>79</v>
      </c>
      <c r="B17" s="104">
        <v>24.464851787640242</v>
      </c>
      <c r="C17" s="161">
        <v>2.3047816496762401</v>
      </c>
      <c r="D17" s="161">
        <v>0.66061611390557662</v>
      </c>
    </row>
    <row r="18" spans="1:4" ht="16.5" thickBot="1" x14ac:dyDescent="0.3">
      <c r="A18" s="4" t="s">
        <v>12</v>
      </c>
      <c r="B18" s="104">
        <v>30.745009995379373</v>
      </c>
      <c r="C18" s="161">
        <v>1.957165357000674</v>
      </c>
      <c r="D18" s="161">
        <v>0.36029889562119599</v>
      </c>
    </row>
    <row r="19" spans="1:4" ht="16.5" thickBot="1" x14ac:dyDescent="0.3">
      <c r="A19" s="12" t="s">
        <v>14</v>
      </c>
      <c r="B19" s="106">
        <v>27.133279388585983</v>
      </c>
      <c r="C19" s="162">
        <v>1.9545514057434716</v>
      </c>
      <c r="D19" s="162">
        <v>0.37783139930547005</v>
      </c>
    </row>
    <row r="20" spans="1:4" ht="15.75" x14ac:dyDescent="0.25">
      <c r="A20" s="42"/>
      <c r="B20" s="42" t="s">
        <v>287</v>
      </c>
    </row>
  </sheetData>
  <mergeCells count="3">
    <mergeCell ref="A1:C1"/>
    <mergeCell ref="A4:D4"/>
    <mergeCell ref="A14:D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754B3-FF42-48FA-A92D-E75DBE46C3B2}">
  <dimension ref="A1:C21"/>
  <sheetViews>
    <sheetView workbookViewId="0">
      <selection activeCell="H10" sqref="H10"/>
    </sheetView>
  </sheetViews>
  <sheetFormatPr baseColWidth="10" defaultRowHeight="15" x14ac:dyDescent="0.25"/>
  <cols>
    <col min="1" max="1" width="37.7109375" customWidth="1"/>
    <col min="2" max="2" width="40.5703125" customWidth="1"/>
  </cols>
  <sheetData>
    <row r="1" spans="1:3" ht="54" customHeight="1" x14ac:dyDescent="0.25">
      <c r="A1" s="241" t="s">
        <v>297</v>
      </c>
      <c r="B1" s="241"/>
      <c r="C1" s="241"/>
    </row>
    <row r="2" spans="1:3" ht="15.75" thickBot="1" x14ac:dyDescent="0.3"/>
    <row r="3" spans="1:3" ht="57" customHeight="1" thickBot="1" x14ac:dyDescent="0.3">
      <c r="A3" s="146" t="s">
        <v>298</v>
      </c>
      <c r="B3" s="71" t="s">
        <v>296</v>
      </c>
    </row>
    <row r="4" spans="1:3" ht="16.5" thickBot="1" x14ac:dyDescent="0.3">
      <c r="A4" s="238" t="s">
        <v>0</v>
      </c>
      <c r="B4" s="240"/>
    </row>
    <row r="5" spans="1:3" ht="16.5" thickBot="1" x14ac:dyDescent="0.3">
      <c r="A5" s="4" t="s">
        <v>1</v>
      </c>
      <c r="B5" s="119">
        <v>71.103303313527917</v>
      </c>
    </row>
    <row r="6" spans="1:3" ht="16.5" thickBot="1" x14ac:dyDescent="0.3">
      <c r="A6" s="4" t="s">
        <v>2</v>
      </c>
      <c r="B6" s="119">
        <v>56.863613831133129</v>
      </c>
    </row>
    <row r="7" spans="1:3" ht="16.5" thickBot="1" x14ac:dyDescent="0.3">
      <c r="A7" s="4" t="s">
        <v>3</v>
      </c>
      <c r="B7" s="119">
        <v>47.686464010405111</v>
      </c>
    </row>
    <row r="8" spans="1:3" ht="16.5" thickBot="1" x14ac:dyDescent="0.3">
      <c r="A8" s="4" t="s">
        <v>4</v>
      </c>
      <c r="B8" s="119">
        <v>46.211784371337345</v>
      </c>
    </row>
    <row r="9" spans="1:3" ht="16.5" thickBot="1" x14ac:dyDescent="0.3">
      <c r="A9" s="4" t="s">
        <v>5</v>
      </c>
      <c r="B9" s="119">
        <v>60.356678076824444</v>
      </c>
    </row>
    <row r="10" spans="1:3" ht="16.5" thickBot="1" x14ac:dyDescent="0.3">
      <c r="A10" s="4" t="s">
        <v>6</v>
      </c>
      <c r="B10" s="119">
        <v>27.388373846865854</v>
      </c>
    </row>
    <row r="11" spans="1:3" ht="16.5" thickBot="1" x14ac:dyDescent="0.3">
      <c r="A11" s="4" t="s">
        <v>7</v>
      </c>
      <c r="B11" s="119">
        <v>96.922841314744673</v>
      </c>
    </row>
    <row r="12" spans="1:3" ht="16.5" thickBot="1" x14ac:dyDescent="0.3">
      <c r="A12" s="4" t="s">
        <v>8</v>
      </c>
      <c r="B12" s="119">
        <v>100</v>
      </c>
    </row>
    <row r="13" spans="1:3" ht="16.5" thickBot="1" x14ac:dyDescent="0.3">
      <c r="A13" s="4" t="s">
        <v>9</v>
      </c>
      <c r="B13" s="119">
        <v>75.523050485042148</v>
      </c>
    </row>
    <row r="14" spans="1:3" ht="16.5" thickBot="1" x14ac:dyDescent="0.3">
      <c r="A14" s="238" t="s">
        <v>10</v>
      </c>
      <c r="B14" s="240"/>
    </row>
    <row r="15" spans="1:3" ht="16.5" thickBot="1" x14ac:dyDescent="0.3">
      <c r="A15" s="4" t="s">
        <v>11</v>
      </c>
      <c r="B15" s="119">
        <v>67.585593939731169</v>
      </c>
    </row>
    <row r="16" spans="1:3" ht="16.5" thickBot="1" x14ac:dyDescent="0.3">
      <c r="A16" s="10" t="s">
        <v>78</v>
      </c>
      <c r="B16" s="119">
        <v>75.523050485042148</v>
      </c>
    </row>
    <row r="17" spans="1:2" ht="16.5" thickBot="1" x14ac:dyDescent="0.3">
      <c r="A17" s="10" t="s">
        <v>79</v>
      </c>
      <c r="B17" s="119">
        <v>63.148354706774768</v>
      </c>
    </row>
    <row r="18" spans="1:2" ht="16.5" thickBot="1" x14ac:dyDescent="0.3">
      <c r="A18" s="4" t="s">
        <v>12</v>
      </c>
      <c r="B18" s="119">
        <v>54.669628257990723</v>
      </c>
    </row>
    <row r="19" spans="1:2" ht="16.5" thickBot="1" x14ac:dyDescent="0.3">
      <c r="A19" s="12" t="s">
        <v>14</v>
      </c>
      <c r="B19" s="120">
        <v>56.433589893292911</v>
      </c>
    </row>
    <row r="21" spans="1:2" ht="15.75" x14ac:dyDescent="0.25">
      <c r="B21" s="42" t="s">
        <v>287</v>
      </c>
    </row>
  </sheetData>
  <mergeCells count="3">
    <mergeCell ref="A4:B4"/>
    <mergeCell ref="A14:B14"/>
    <mergeCell ref="A1:C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6EE0B-F751-44A2-BF7D-0B487AF15948}">
  <dimension ref="A1:K20"/>
  <sheetViews>
    <sheetView workbookViewId="0">
      <selection activeCell="B18" sqref="B18:B19"/>
    </sheetView>
  </sheetViews>
  <sheetFormatPr baseColWidth="10" defaultRowHeight="15" x14ac:dyDescent="0.25"/>
  <cols>
    <col min="1" max="1" width="36.140625" customWidth="1"/>
    <col min="2" max="2" width="44.140625" customWidth="1"/>
    <col min="4" max="4" width="21.140625" customWidth="1"/>
    <col min="6" max="6" width="20.140625" customWidth="1"/>
  </cols>
  <sheetData>
    <row r="1" spans="1:11" ht="15.75" x14ac:dyDescent="0.25">
      <c r="A1" s="61" t="s">
        <v>144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5.75" thickBot="1" x14ac:dyDescent="0.3"/>
    <row r="3" spans="1:11" ht="48" thickBot="1" x14ac:dyDescent="0.3">
      <c r="A3" s="70" t="s">
        <v>298</v>
      </c>
      <c r="B3" s="71" t="s">
        <v>145</v>
      </c>
    </row>
    <row r="4" spans="1:11" ht="16.5" thickBot="1" x14ac:dyDescent="0.3">
      <c r="A4" s="238" t="s">
        <v>0</v>
      </c>
      <c r="B4" s="240"/>
    </row>
    <row r="5" spans="1:11" ht="16.5" thickBot="1" x14ac:dyDescent="0.3">
      <c r="A5" s="4" t="s">
        <v>1</v>
      </c>
      <c r="B5" s="119">
        <v>32.516847392566781</v>
      </c>
    </row>
    <row r="6" spans="1:11" ht="16.5" thickBot="1" x14ac:dyDescent="0.3">
      <c r="A6" s="4" t="s">
        <v>2</v>
      </c>
      <c r="B6" s="119">
        <v>12.337936634874694</v>
      </c>
    </row>
    <row r="7" spans="1:11" ht="16.5" thickBot="1" x14ac:dyDescent="0.3">
      <c r="A7" s="4" t="s">
        <v>3</v>
      </c>
      <c r="B7" s="119">
        <v>24.324338485385969</v>
      </c>
    </row>
    <row r="8" spans="1:11" ht="16.5" thickBot="1" x14ac:dyDescent="0.3">
      <c r="A8" s="4" t="s">
        <v>4</v>
      </c>
      <c r="B8" s="119">
        <v>8.8219243044916329</v>
      </c>
    </row>
    <row r="9" spans="1:11" ht="16.5" thickBot="1" x14ac:dyDescent="0.3">
      <c r="A9" s="4" t="s">
        <v>5</v>
      </c>
      <c r="B9" s="119">
        <v>30.108473751176252</v>
      </c>
    </row>
    <row r="10" spans="1:11" ht="16.5" thickBot="1" x14ac:dyDescent="0.3">
      <c r="A10" s="4" t="s">
        <v>6</v>
      </c>
      <c r="B10" s="119">
        <v>7.3183201202333752</v>
      </c>
    </row>
    <row r="11" spans="1:11" ht="16.5" thickBot="1" x14ac:dyDescent="0.3">
      <c r="A11" s="4" t="s">
        <v>7</v>
      </c>
      <c r="B11" s="119">
        <v>10.163498244383737</v>
      </c>
    </row>
    <row r="12" spans="1:11" ht="16.5" thickBot="1" x14ac:dyDescent="0.3">
      <c r="A12" s="4" t="s">
        <v>8</v>
      </c>
      <c r="B12" s="119">
        <v>1.6097706407453984</v>
      </c>
    </row>
    <row r="13" spans="1:11" ht="16.5" thickBot="1" x14ac:dyDescent="0.3">
      <c r="A13" s="4" t="s">
        <v>9</v>
      </c>
      <c r="B13" s="119">
        <v>8.0877870929245415</v>
      </c>
    </row>
    <row r="14" spans="1:11" ht="16.5" thickBot="1" x14ac:dyDescent="0.3">
      <c r="A14" s="238" t="s">
        <v>10</v>
      </c>
      <c r="B14" s="240"/>
    </row>
    <row r="15" spans="1:11" ht="16.5" thickBot="1" x14ac:dyDescent="0.3">
      <c r="A15" s="4" t="s">
        <v>11</v>
      </c>
      <c r="B15" s="119">
        <v>13.06465009551353</v>
      </c>
    </row>
    <row r="16" spans="1:11" ht="16.5" thickBot="1" x14ac:dyDescent="0.3">
      <c r="A16" s="10" t="s">
        <v>78</v>
      </c>
      <c r="B16" s="119">
        <v>8.0877870929245415</v>
      </c>
    </row>
    <row r="17" spans="1:2" ht="16.5" thickBot="1" x14ac:dyDescent="0.3">
      <c r="A17" s="10" t="s">
        <v>79</v>
      </c>
      <c r="B17" s="119">
        <v>20.279591430659654</v>
      </c>
    </row>
    <row r="18" spans="1:2" ht="16.5" thickBot="1" x14ac:dyDescent="0.3">
      <c r="A18" s="4" t="s">
        <v>12</v>
      </c>
      <c r="B18" s="119">
        <v>18.28985748676239</v>
      </c>
    </row>
    <row r="19" spans="1:2" ht="16.5" thickBot="1" x14ac:dyDescent="0.3">
      <c r="A19" s="12" t="s">
        <v>14</v>
      </c>
      <c r="B19" s="120">
        <v>17.046246326142374</v>
      </c>
    </row>
    <row r="20" spans="1:2" ht="15.75" x14ac:dyDescent="0.25">
      <c r="A20" s="42"/>
      <c r="B20" s="42" t="s">
        <v>287</v>
      </c>
    </row>
  </sheetData>
  <mergeCells count="2">
    <mergeCell ref="A4:B4"/>
    <mergeCell ref="A14:B1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A9CCC-5CEF-48E2-A9A4-1A18D4E7D365}">
  <dimension ref="A1:K15"/>
  <sheetViews>
    <sheetView workbookViewId="0">
      <selection activeCell="B7" sqref="B7"/>
    </sheetView>
  </sheetViews>
  <sheetFormatPr baseColWidth="10" defaultRowHeight="15" x14ac:dyDescent="0.25"/>
  <cols>
    <col min="1" max="1" width="24.140625" customWidth="1"/>
    <col min="2" max="2" width="26.7109375" customWidth="1"/>
    <col min="6" max="6" width="16.7109375" customWidth="1"/>
  </cols>
  <sheetData>
    <row r="1" spans="1:11" ht="48.75" customHeight="1" x14ac:dyDescent="0.25">
      <c r="A1" s="241" t="s">
        <v>146</v>
      </c>
      <c r="B1" s="241"/>
      <c r="C1" s="241"/>
      <c r="D1" s="66"/>
      <c r="E1" s="66"/>
      <c r="F1" s="66"/>
      <c r="G1" s="66"/>
      <c r="H1" s="66"/>
      <c r="I1" s="66"/>
      <c r="J1" s="66"/>
      <c r="K1" s="66"/>
    </row>
    <row r="2" spans="1:11" ht="15.75" thickBot="1" x14ac:dyDescent="0.3"/>
    <row r="3" spans="1:11" ht="16.5" thickBot="1" x14ac:dyDescent="0.3">
      <c r="A3" s="29" t="s">
        <v>0</v>
      </c>
      <c r="B3" s="26" t="s">
        <v>147</v>
      </c>
      <c r="C3" s="26" t="s">
        <v>15</v>
      </c>
    </row>
    <row r="4" spans="1:11" ht="16.5" thickBot="1" x14ac:dyDescent="0.3">
      <c r="A4" s="4" t="s">
        <v>1</v>
      </c>
      <c r="B4" s="121">
        <v>7559247872.183918</v>
      </c>
      <c r="C4" s="122">
        <v>27.797700556756098</v>
      </c>
    </row>
    <row r="5" spans="1:11" ht="16.5" thickBot="1" x14ac:dyDescent="0.3">
      <c r="A5" s="4" t="s">
        <v>2</v>
      </c>
      <c r="B5" s="121">
        <v>960099627.119928</v>
      </c>
      <c r="C5" s="122">
        <v>3.5305843108465815</v>
      </c>
    </row>
    <row r="6" spans="1:11" ht="16.5" thickBot="1" x14ac:dyDescent="0.3">
      <c r="A6" s="4" t="s">
        <v>3</v>
      </c>
      <c r="B6" s="121">
        <v>2673148414.3301845</v>
      </c>
      <c r="C6" s="122">
        <v>9.8299963728864928</v>
      </c>
    </row>
    <row r="7" spans="1:11" ht="16.5" thickBot="1" x14ac:dyDescent="0.3">
      <c r="A7" s="4" t="s">
        <v>4</v>
      </c>
      <c r="B7" s="121">
        <v>770062734.03364658</v>
      </c>
      <c r="C7" s="122">
        <v>2.8317596740480866</v>
      </c>
    </row>
    <row r="8" spans="1:11" ht="16.5" thickBot="1" x14ac:dyDescent="0.3">
      <c r="A8" s="4" t="s">
        <v>5</v>
      </c>
      <c r="B8" s="121">
        <v>461203482.41216034</v>
      </c>
      <c r="C8" s="122">
        <v>1.6959883465393577</v>
      </c>
    </row>
    <row r="9" spans="1:11" ht="16.5" thickBot="1" x14ac:dyDescent="0.3">
      <c r="A9" s="4" t="s">
        <v>6</v>
      </c>
      <c r="B9" s="121">
        <v>96492521.443125784</v>
      </c>
      <c r="C9" s="122">
        <v>0.3548329493086792</v>
      </c>
    </row>
    <row r="10" spans="1:11" ht="16.5" thickBot="1" x14ac:dyDescent="0.3">
      <c r="A10" s="4" t="s">
        <v>7</v>
      </c>
      <c r="B10" s="121">
        <v>600908488.89112604</v>
      </c>
      <c r="C10" s="122">
        <v>2.2097270149950061</v>
      </c>
    </row>
    <row r="11" spans="1:11" ht="16.5" thickBot="1" x14ac:dyDescent="0.3">
      <c r="A11" s="4" t="s">
        <v>8</v>
      </c>
      <c r="B11" s="121">
        <v>579596657.03472769</v>
      </c>
      <c r="C11" s="122">
        <v>2.1313567947988874</v>
      </c>
    </row>
    <row r="12" spans="1:11" ht="16.5" thickBot="1" x14ac:dyDescent="0.3">
      <c r="A12" s="4" t="s">
        <v>9</v>
      </c>
      <c r="B12" s="121">
        <v>13493028612.31473</v>
      </c>
      <c r="C12" s="122">
        <v>49.6180539798208</v>
      </c>
    </row>
    <row r="13" spans="1:11" ht="16.5" thickBot="1" x14ac:dyDescent="0.3">
      <c r="A13" s="12" t="s">
        <v>14</v>
      </c>
      <c r="B13" s="123">
        <v>27193788409.76355</v>
      </c>
      <c r="C13" s="124">
        <v>100</v>
      </c>
    </row>
    <row r="14" spans="1:11" ht="15.75" x14ac:dyDescent="0.25">
      <c r="B14" s="42" t="s">
        <v>287</v>
      </c>
    </row>
    <row r="15" spans="1:11" ht="15.75" x14ac:dyDescent="0.25">
      <c r="A15" s="25"/>
    </row>
  </sheetData>
  <mergeCells count="1">
    <mergeCell ref="A1:C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33DD4-1D31-4F1A-84C6-91AB6DA52D42}">
  <dimension ref="A1:U16"/>
  <sheetViews>
    <sheetView workbookViewId="0">
      <selection activeCell="D6" sqref="D6"/>
    </sheetView>
  </sheetViews>
  <sheetFormatPr baseColWidth="10" defaultRowHeight="15" x14ac:dyDescent="0.25"/>
  <cols>
    <col min="1" max="1" width="34.140625" customWidth="1"/>
    <col min="2" max="14" width="17.5703125" customWidth="1"/>
    <col min="21" max="21" width="14.28515625" customWidth="1"/>
  </cols>
  <sheetData>
    <row r="1" spans="1:21" ht="15.75" x14ac:dyDescent="0.25">
      <c r="A1" s="241" t="s">
        <v>148</v>
      </c>
      <c r="B1" s="241"/>
      <c r="C1" s="241"/>
      <c r="D1" s="241"/>
      <c r="E1" s="241"/>
      <c r="F1" s="241"/>
      <c r="G1" s="241"/>
    </row>
    <row r="2" spans="1:21" ht="15.75" thickBot="1" x14ac:dyDescent="0.3"/>
    <row r="3" spans="1:21" s="144" customFormat="1" ht="23.25" customHeight="1" thickBot="1" x14ac:dyDescent="0.3">
      <c r="A3" s="279" t="s">
        <v>149</v>
      </c>
      <c r="B3" s="281" t="s">
        <v>150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2"/>
    </row>
    <row r="4" spans="1:21" s="144" customFormat="1" ht="56.25" customHeight="1" thickBot="1" x14ac:dyDescent="0.3">
      <c r="A4" s="280"/>
      <c r="B4" s="147" t="s">
        <v>151</v>
      </c>
      <c r="C4" s="147" t="s">
        <v>152</v>
      </c>
      <c r="D4" s="147" t="s">
        <v>153</v>
      </c>
      <c r="E4" s="147" t="s">
        <v>154</v>
      </c>
      <c r="F4" s="147" t="s">
        <v>155</v>
      </c>
      <c r="G4" s="147" t="s">
        <v>156</v>
      </c>
      <c r="H4" s="147" t="s">
        <v>157</v>
      </c>
      <c r="I4" s="147" t="s">
        <v>158</v>
      </c>
      <c r="J4" s="147" t="s">
        <v>159</v>
      </c>
      <c r="K4" s="147" t="s">
        <v>160</v>
      </c>
      <c r="L4" s="147" t="s">
        <v>161</v>
      </c>
      <c r="M4" s="147" t="s">
        <v>162</v>
      </c>
      <c r="N4" s="147" t="s">
        <v>163</v>
      </c>
      <c r="O4" s="147" t="s">
        <v>164</v>
      </c>
      <c r="P4" s="147" t="s">
        <v>165</v>
      </c>
      <c r="Q4" s="147" t="s">
        <v>166</v>
      </c>
      <c r="R4" s="147" t="s">
        <v>167</v>
      </c>
      <c r="S4" s="147" t="s">
        <v>168</v>
      </c>
      <c r="T4" s="147" t="s">
        <v>169</v>
      </c>
      <c r="U4" s="46" t="s">
        <v>42</v>
      </c>
    </row>
    <row r="5" spans="1:21" ht="23.25" customHeight="1" thickBot="1" x14ac:dyDescent="0.3">
      <c r="A5" s="1" t="s">
        <v>1</v>
      </c>
      <c r="B5" s="125">
        <v>1221933695.140131</v>
      </c>
      <c r="C5" s="125">
        <v>620176375.62446105</v>
      </c>
      <c r="D5" s="125">
        <v>25385453.686982125</v>
      </c>
      <c r="E5" s="125">
        <v>0</v>
      </c>
      <c r="F5" s="125">
        <v>172158128.5072329</v>
      </c>
      <c r="G5" s="125">
        <v>748038014.72654176</v>
      </c>
      <c r="H5" s="125">
        <v>45638329.306104511</v>
      </c>
      <c r="I5" s="125">
        <v>2158211363.7423005</v>
      </c>
      <c r="J5" s="125">
        <v>15643461696.135153</v>
      </c>
      <c r="K5" s="125">
        <v>7558279516.6494036</v>
      </c>
      <c r="L5" s="125">
        <v>764215732.44184613</v>
      </c>
      <c r="M5" s="125">
        <v>28599910.076895814</v>
      </c>
      <c r="N5" s="125">
        <v>98123258.608855039</v>
      </c>
      <c r="O5" s="125">
        <v>0</v>
      </c>
      <c r="P5" s="125">
        <v>45331167.298182413</v>
      </c>
      <c r="Q5" s="125">
        <v>188040076.424301</v>
      </c>
      <c r="R5" s="125">
        <v>0</v>
      </c>
      <c r="S5" s="125">
        <v>0</v>
      </c>
      <c r="T5" s="125">
        <v>0</v>
      </c>
      <c r="U5" s="125">
        <v>29317592718.368393</v>
      </c>
    </row>
    <row r="6" spans="1:21" ht="23.25" customHeight="1" thickBot="1" x14ac:dyDescent="0.3">
      <c r="A6" s="1" t="s">
        <v>2</v>
      </c>
      <c r="B6" s="125">
        <v>364009010.88138968</v>
      </c>
      <c r="C6" s="125">
        <v>141344295.54864043</v>
      </c>
      <c r="D6" s="125">
        <v>0</v>
      </c>
      <c r="E6" s="125">
        <v>0</v>
      </c>
      <c r="F6" s="125">
        <v>0</v>
      </c>
      <c r="G6" s="125">
        <v>180080233.43991759</v>
      </c>
      <c r="H6" s="125">
        <v>0</v>
      </c>
      <c r="I6" s="125">
        <v>451310088.52926087</v>
      </c>
      <c r="J6" s="125">
        <v>234130496.36071923</v>
      </c>
      <c r="K6" s="125">
        <v>169036431.16475859</v>
      </c>
      <c r="L6" s="125">
        <v>141278373.13206565</v>
      </c>
      <c r="M6" s="125">
        <v>0</v>
      </c>
      <c r="N6" s="125">
        <v>0</v>
      </c>
      <c r="O6" s="125">
        <v>0</v>
      </c>
      <c r="P6" s="125">
        <v>33206438.268949065</v>
      </c>
      <c r="Q6" s="125">
        <v>0</v>
      </c>
      <c r="R6" s="125">
        <v>0</v>
      </c>
      <c r="S6" s="125">
        <v>0</v>
      </c>
      <c r="T6" s="125">
        <v>0</v>
      </c>
      <c r="U6" s="125">
        <v>1714395367.3257012</v>
      </c>
    </row>
    <row r="7" spans="1:21" ht="23.25" customHeight="1" thickBot="1" x14ac:dyDescent="0.3">
      <c r="A7" s="1" t="s">
        <v>3</v>
      </c>
      <c r="B7" s="125">
        <v>1385014721.8800616</v>
      </c>
      <c r="C7" s="125">
        <v>698817490.75257218</v>
      </c>
      <c r="D7" s="125">
        <v>0</v>
      </c>
      <c r="E7" s="125">
        <v>14412086.004074063</v>
      </c>
      <c r="F7" s="125">
        <v>178230941.29352874</v>
      </c>
      <c r="G7" s="125">
        <v>465874253.03898644</v>
      </c>
      <c r="H7" s="125">
        <v>0</v>
      </c>
      <c r="I7" s="125">
        <v>365029693.88287789</v>
      </c>
      <c r="J7" s="125">
        <v>247538461.01273426</v>
      </c>
      <c r="K7" s="125">
        <v>372387069.6508857</v>
      </c>
      <c r="L7" s="125">
        <v>201986017.26905602</v>
      </c>
      <c r="M7" s="125">
        <v>4797366.6800510585</v>
      </c>
      <c r="N7" s="125">
        <v>179833928.1161783</v>
      </c>
      <c r="O7" s="125">
        <v>0</v>
      </c>
      <c r="P7" s="125">
        <v>0</v>
      </c>
      <c r="Q7" s="125">
        <v>0</v>
      </c>
      <c r="R7" s="125">
        <v>0</v>
      </c>
      <c r="S7" s="125">
        <v>0</v>
      </c>
      <c r="T7" s="125">
        <v>0</v>
      </c>
      <c r="U7" s="125">
        <v>4113922029.5810061</v>
      </c>
    </row>
    <row r="8" spans="1:21" ht="23.25" customHeight="1" thickBot="1" x14ac:dyDescent="0.3">
      <c r="A8" s="1" t="s">
        <v>4</v>
      </c>
      <c r="B8" s="125">
        <v>201766257.90037093</v>
      </c>
      <c r="C8" s="125">
        <v>62515331.525109962</v>
      </c>
      <c r="D8" s="125">
        <v>0</v>
      </c>
      <c r="E8" s="125">
        <v>0</v>
      </c>
      <c r="F8" s="125">
        <v>32312713.115844611</v>
      </c>
      <c r="G8" s="125">
        <v>72606815.277814791</v>
      </c>
      <c r="H8" s="125">
        <v>0</v>
      </c>
      <c r="I8" s="125">
        <v>0</v>
      </c>
      <c r="J8" s="125">
        <v>38017605.97898563</v>
      </c>
      <c r="K8" s="125">
        <v>29353624.40138432</v>
      </c>
      <c r="L8" s="125">
        <v>0</v>
      </c>
      <c r="M8" s="125">
        <v>0</v>
      </c>
      <c r="N8" s="125">
        <v>0</v>
      </c>
      <c r="O8" s="125">
        <v>0</v>
      </c>
      <c r="P8" s="125">
        <v>0</v>
      </c>
      <c r="Q8" s="125">
        <v>0</v>
      </c>
      <c r="R8" s="125">
        <v>0</v>
      </c>
      <c r="S8" s="125">
        <v>0</v>
      </c>
      <c r="T8" s="125">
        <v>0</v>
      </c>
      <c r="U8" s="125">
        <v>436572348.19951022</v>
      </c>
    </row>
    <row r="9" spans="1:21" ht="23.25" customHeight="1" thickBot="1" x14ac:dyDescent="0.3">
      <c r="A9" s="1" t="s">
        <v>5</v>
      </c>
      <c r="B9" s="125">
        <v>2301810311.4330554</v>
      </c>
      <c r="C9" s="125">
        <v>309459627.61994439</v>
      </c>
      <c r="D9" s="125">
        <v>7328533.7499358514</v>
      </c>
      <c r="E9" s="125">
        <v>0</v>
      </c>
      <c r="F9" s="125">
        <v>439403170.79458606</v>
      </c>
      <c r="G9" s="125">
        <v>476180975.71462566</v>
      </c>
      <c r="H9" s="125">
        <v>69482796.402693629</v>
      </c>
      <c r="I9" s="125">
        <v>263490224.28092068</v>
      </c>
      <c r="J9" s="125">
        <v>315536447.24664605</v>
      </c>
      <c r="K9" s="125">
        <v>101675683.01797789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7565677.6223797593</v>
      </c>
      <c r="R9" s="125">
        <v>0</v>
      </c>
      <c r="S9" s="125">
        <v>0</v>
      </c>
      <c r="T9" s="125">
        <v>0</v>
      </c>
      <c r="U9" s="125">
        <v>4291933447.8827653</v>
      </c>
    </row>
    <row r="10" spans="1:21" ht="23.25" customHeight="1" thickBot="1" x14ac:dyDescent="0.3">
      <c r="A10" s="1" t="s">
        <v>6</v>
      </c>
      <c r="B10" s="125">
        <v>338720246.01021016</v>
      </c>
      <c r="C10" s="125">
        <v>444931419.33369946</v>
      </c>
      <c r="D10" s="125">
        <v>0</v>
      </c>
      <c r="E10" s="125">
        <v>1377949.3073794651</v>
      </c>
      <c r="F10" s="125">
        <v>0</v>
      </c>
      <c r="G10" s="125">
        <v>95203949.336665303</v>
      </c>
      <c r="H10" s="125">
        <v>0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  <c r="Q10" s="125">
        <v>0</v>
      </c>
      <c r="R10" s="125">
        <v>0</v>
      </c>
      <c r="S10" s="125">
        <v>0</v>
      </c>
      <c r="T10" s="125">
        <v>0</v>
      </c>
      <c r="U10" s="125">
        <v>880233563.98795438</v>
      </c>
    </row>
    <row r="11" spans="1:21" ht="23.25" customHeight="1" thickBot="1" x14ac:dyDescent="0.3">
      <c r="A11" s="1" t="s">
        <v>7</v>
      </c>
      <c r="B11" s="125">
        <v>163347961.38085037</v>
      </c>
      <c r="C11" s="125">
        <v>0</v>
      </c>
      <c r="D11" s="125">
        <v>32237388.986934192</v>
      </c>
      <c r="E11" s="125">
        <v>208659535.50243235</v>
      </c>
      <c r="F11" s="125">
        <v>0</v>
      </c>
      <c r="G11" s="125">
        <v>0</v>
      </c>
      <c r="H11" s="125">
        <v>124760502.05685167</v>
      </c>
      <c r="I11" s="125">
        <v>0</v>
      </c>
      <c r="J11" s="125">
        <v>26329413.250134241</v>
      </c>
      <c r="K11" s="125">
        <v>99994794.922394946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  <c r="Q11" s="125">
        <v>0</v>
      </c>
      <c r="R11" s="125">
        <v>0</v>
      </c>
      <c r="S11" s="125">
        <v>0</v>
      </c>
      <c r="T11" s="125">
        <v>4526811.4009002727</v>
      </c>
      <c r="U11" s="125">
        <v>659856407.50049806</v>
      </c>
    </row>
    <row r="12" spans="1:21" ht="23.25" customHeight="1" thickBot="1" x14ac:dyDescent="0.3">
      <c r="A12" s="1" t="s">
        <v>8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 t="s">
        <v>170</v>
      </c>
      <c r="U12" s="125">
        <v>0</v>
      </c>
    </row>
    <row r="13" spans="1:21" ht="23.25" customHeight="1" thickBot="1" x14ac:dyDescent="0.3">
      <c r="A13" s="1" t="s">
        <v>9</v>
      </c>
      <c r="B13" s="125">
        <v>272192841.87526256</v>
      </c>
      <c r="C13" s="125">
        <v>0</v>
      </c>
      <c r="D13" s="125">
        <v>0</v>
      </c>
      <c r="E13" s="125">
        <v>0</v>
      </c>
      <c r="F13" s="125">
        <v>22902784.649706222</v>
      </c>
      <c r="G13" s="125">
        <v>127962773.04739976</v>
      </c>
      <c r="H13" s="125">
        <v>0</v>
      </c>
      <c r="I13" s="125">
        <v>2459177481.6714935</v>
      </c>
      <c r="J13" s="125">
        <v>23053550502.887703</v>
      </c>
      <c r="K13" s="125">
        <v>1407006076.8068295</v>
      </c>
      <c r="L13" s="125">
        <v>0</v>
      </c>
      <c r="M13" s="125">
        <v>0</v>
      </c>
      <c r="N13" s="125">
        <v>2389388707.0213094</v>
      </c>
      <c r="O13" s="125">
        <v>0</v>
      </c>
      <c r="P13" s="125">
        <v>0</v>
      </c>
      <c r="Q13" s="125">
        <v>0</v>
      </c>
      <c r="R13" s="125">
        <v>0</v>
      </c>
      <c r="S13" s="125">
        <v>0</v>
      </c>
      <c r="T13" s="125">
        <v>0</v>
      </c>
      <c r="U13" s="125">
        <v>29732181167.959702</v>
      </c>
    </row>
    <row r="14" spans="1:21" ht="23.25" customHeight="1" thickBot="1" x14ac:dyDescent="0.3">
      <c r="A14" s="2" t="s">
        <v>14</v>
      </c>
      <c r="B14" s="126">
        <v>6248795046.5013313</v>
      </c>
      <c r="C14" s="126">
        <v>2277244540.4044275</v>
      </c>
      <c r="D14" s="126">
        <v>64951376.423852168</v>
      </c>
      <c r="E14" s="126">
        <v>224449570.81388587</v>
      </c>
      <c r="F14" s="126">
        <v>845007738.36089861</v>
      </c>
      <c r="G14" s="126">
        <v>2165947014.5819511</v>
      </c>
      <c r="H14" s="126">
        <v>239881627.7656498</v>
      </c>
      <c r="I14" s="126">
        <v>5697218852.1068535</v>
      </c>
      <c r="J14" s="126">
        <v>39558564622.87207</v>
      </c>
      <c r="K14" s="126">
        <v>9737733196.6136341</v>
      </c>
      <c r="L14" s="126">
        <v>1107480122.8429677</v>
      </c>
      <c r="M14" s="126">
        <v>33397276.756946873</v>
      </c>
      <c r="N14" s="126">
        <v>2667345893.7463427</v>
      </c>
      <c r="O14" s="126">
        <v>0</v>
      </c>
      <c r="P14" s="126">
        <v>78537605.567131475</v>
      </c>
      <c r="Q14" s="126">
        <v>195605754.04668075</v>
      </c>
      <c r="R14" s="126">
        <v>0</v>
      </c>
      <c r="S14" s="126">
        <v>0</v>
      </c>
      <c r="T14" s="126">
        <v>4526811.4009002727</v>
      </c>
      <c r="U14" s="126">
        <v>71146687050.805527</v>
      </c>
    </row>
    <row r="15" spans="1:21" ht="16.5" x14ac:dyDescent="0.25">
      <c r="A15" s="72" t="s">
        <v>83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</row>
    <row r="16" spans="1:21" ht="15.75" x14ac:dyDescent="0.25">
      <c r="C16" s="42" t="s">
        <v>287</v>
      </c>
    </row>
  </sheetData>
  <mergeCells count="3">
    <mergeCell ref="A1:G1"/>
    <mergeCell ref="A3:A4"/>
    <mergeCell ref="B3:U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C0A61-E64D-4B37-ACC6-C40CD1C4209D}">
  <dimension ref="A1:C11"/>
  <sheetViews>
    <sheetView workbookViewId="0">
      <selection activeCell="C13" sqref="C13"/>
    </sheetView>
  </sheetViews>
  <sheetFormatPr baseColWidth="10" defaultRowHeight="15" x14ac:dyDescent="0.25"/>
  <cols>
    <col min="1" max="1" width="29.85546875" customWidth="1"/>
    <col min="2" max="2" width="29.5703125" customWidth="1"/>
    <col min="3" max="3" width="27.5703125" customWidth="1"/>
  </cols>
  <sheetData>
    <row r="1" spans="1:3" x14ac:dyDescent="0.25">
      <c r="A1" s="13"/>
    </row>
    <row r="2" spans="1:3" ht="15.75" x14ac:dyDescent="0.25">
      <c r="A2" s="241" t="s">
        <v>171</v>
      </c>
      <c r="B2" s="241"/>
      <c r="C2" s="241"/>
    </row>
    <row r="3" spans="1:3" ht="16.5" thickBot="1" x14ac:dyDescent="0.3">
      <c r="A3" s="17"/>
      <c r="B3" s="17"/>
      <c r="C3" s="17"/>
    </row>
    <row r="4" spans="1:3" ht="16.5" thickBot="1" x14ac:dyDescent="0.3">
      <c r="A4" s="29" t="s">
        <v>300</v>
      </c>
      <c r="B4" s="26" t="s">
        <v>172</v>
      </c>
      <c r="C4" s="26" t="s">
        <v>15</v>
      </c>
    </row>
    <row r="5" spans="1:3" ht="16.5" thickBot="1" x14ac:dyDescent="0.3">
      <c r="A5" s="27" t="s">
        <v>173</v>
      </c>
      <c r="B5" s="73">
        <f>+'Tab2.4'!B13</f>
        <v>27193788409.76355</v>
      </c>
      <c r="C5" s="119">
        <f>+B5/B$9*100</f>
        <v>27.65269161289266</v>
      </c>
    </row>
    <row r="6" spans="1:3" ht="16.5" thickBot="1" x14ac:dyDescent="0.3">
      <c r="A6" s="27" t="s">
        <v>174</v>
      </c>
      <c r="B6" s="73">
        <f>+'Tab2.5'!B14+'Tab2.5'!C14+'Tab2.5'!D14+'Tab2.5'!E14+'Tab2.5'!F14+'Tab2.5'!G14+'Tab2.5'!H14+'Tab2.5'!I14</f>
        <v>17763495766.958851</v>
      </c>
      <c r="C6" s="119">
        <f t="shared" ref="C6:C9" si="0">+B6/B$9*100</f>
        <v>18.06325999926791</v>
      </c>
    </row>
    <row r="7" spans="1:3" ht="16.5" thickBot="1" x14ac:dyDescent="0.3">
      <c r="A7" s="27" t="s">
        <v>175</v>
      </c>
      <c r="B7" s="73">
        <f>+'Tab2.5'!J14+'Tab2.5'!K14+'Tab2.5'!L14+'Tab2.5'!M14</f>
        <v>50437175219.085617</v>
      </c>
      <c r="C7" s="119">
        <f t="shared" si="0"/>
        <v>51.288317432743227</v>
      </c>
    </row>
    <row r="8" spans="1:3" ht="16.5" thickBot="1" x14ac:dyDescent="0.3">
      <c r="A8" s="27" t="s">
        <v>169</v>
      </c>
      <c r="B8" s="73">
        <f>+'Tab2.5'!N14+'Tab2.5'!O14+'Tab2.5'!P14+'Tab2.5'!Q14+'Tab2.5'!R14+'Tab2.5'!S14+'Tab2.5'!T14</f>
        <v>2946016064.7610555</v>
      </c>
      <c r="C8" s="119">
        <f t="shared" si="0"/>
        <v>2.9957309550962057</v>
      </c>
    </row>
    <row r="9" spans="1:3" ht="16.5" thickBot="1" x14ac:dyDescent="0.3">
      <c r="A9" s="67" t="s">
        <v>176</v>
      </c>
      <c r="B9" s="74">
        <f>SUM(B5:B8)</f>
        <v>98340475460.569077</v>
      </c>
      <c r="C9" s="14">
        <f t="shared" si="0"/>
        <v>100</v>
      </c>
    </row>
    <row r="10" spans="1:3" ht="15.75" x14ac:dyDescent="0.25">
      <c r="B10" s="42"/>
    </row>
    <row r="11" spans="1:3" ht="15.75" x14ac:dyDescent="0.25">
      <c r="A11" s="25"/>
      <c r="B11" s="42" t="s">
        <v>287</v>
      </c>
    </row>
  </sheetData>
  <mergeCells count="1"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6FF2E-9031-4009-9BE9-5CA3FD1049C3}">
  <dimension ref="A2:D50"/>
  <sheetViews>
    <sheetView workbookViewId="0">
      <selection activeCell="A45" sqref="A45"/>
    </sheetView>
  </sheetViews>
  <sheetFormatPr baseColWidth="10" defaultRowHeight="12.75" x14ac:dyDescent="0.2"/>
  <cols>
    <col min="1" max="1" width="161.5703125" style="35" customWidth="1"/>
    <col min="2" max="2" width="2" style="33" customWidth="1"/>
    <col min="3" max="3" width="7.85546875" style="33" customWidth="1"/>
    <col min="4" max="16384" width="11.42578125" style="33"/>
  </cols>
  <sheetData>
    <row r="2" spans="1:4" ht="15" x14ac:dyDescent="0.2">
      <c r="A2" s="38" t="s">
        <v>70</v>
      </c>
      <c r="C2" s="34"/>
      <c r="D2" s="34"/>
    </row>
    <row r="3" spans="1:4" x14ac:dyDescent="0.2">
      <c r="B3" s="225" t="s">
        <v>71</v>
      </c>
      <c r="C3" s="225"/>
    </row>
    <row r="4" spans="1:4" ht="15" x14ac:dyDescent="0.2">
      <c r="A4" s="36" t="str">
        <f>+Santé_ménage!B7</f>
        <v>1.	SANTE DES MEMBRES DU MENAGE</v>
      </c>
    </row>
    <row r="5" spans="1:4" x14ac:dyDescent="0.2">
      <c r="A5" s="35" t="str">
        <f>+'Tab1.1'!A1</f>
        <v>Tableau 1- 1 : Évolution des taux de morbidité, par groupe d’âge selon le sexe (%)</v>
      </c>
      <c r="C5" s="37">
        <v>1</v>
      </c>
    </row>
    <row r="6" spans="1:4" x14ac:dyDescent="0.2">
      <c r="A6" s="35" t="str">
        <f>+Tab1.2!_Toc495579733</f>
        <v>Tableau 1- 2 : Taux de morbidité par région, milieu et niveau d’instruction du chef de ménage selon le groupe d’âges au cours des trois derniers mois (%)</v>
      </c>
      <c r="C6" s="37">
        <v>2</v>
      </c>
    </row>
    <row r="7" spans="1:4" x14ac:dyDescent="0.2">
      <c r="A7" s="35" t="str">
        <f>+Tab1.3!_Toc495579734</f>
        <v>Tableau 1- 3: Prévalence de certaines maladies par région, milieu et tranche d’âge de la population (%)</v>
      </c>
      <c r="C7" s="37">
        <v>3</v>
      </c>
    </row>
    <row r="8" spans="1:4" x14ac:dyDescent="0.2">
      <c r="A8" s="35" t="str">
        <f>+Tab1.4!_Toc495579735</f>
        <v>Tableau 1- 4: Taux de fréquentation des infrastructures  sanitaires selon le type d’infrastructure (%)</v>
      </c>
      <c r="C8" s="37">
        <v>4</v>
      </c>
    </row>
    <row r="9" spans="1:4" x14ac:dyDescent="0.2">
      <c r="A9" s="35" t="str">
        <f>+Tab1.5!_Toc495579713</f>
        <v>Tableau 1- 5: Répartition de la population ayant consulté des infrastructures sanitaires par région, milieu et niveau d’instruction du chef de ménage selon le type d’infra structure (%)</v>
      </c>
      <c r="C9" s="37">
        <v>5</v>
      </c>
    </row>
    <row r="10" spans="1:4" x14ac:dyDescent="0.2">
      <c r="A10" s="35" t="str">
        <f>+Tab1.6!_Toc495579714</f>
        <v>Tableau 1- 6: Répartition de la population par région et milieu selon la distance parcourue pour atteindre le service de santé où la consultation a eu lieu principalement (%)</v>
      </c>
      <c r="C10" s="37">
        <v>6</v>
      </c>
    </row>
    <row r="11" spans="1:4" x14ac:dyDescent="0.2">
      <c r="A11" s="35" t="str">
        <f>+Tab1.7!_Toc29306533</f>
        <v>Tableau 1- 7: Population ayant été consultée et qui a rencontré des problèmes, par région (%)</v>
      </c>
      <c r="C11" s="37">
        <v>7</v>
      </c>
    </row>
    <row r="12" spans="1:4" x14ac:dyDescent="0.2">
      <c r="A12" s="35" t="str">
        <f>+Tab1.8!_Toc60683854</f>
        <v>Tableau 1- 8: Opinions de la population ayant rencontrée des problèmes au cours de leur consultation selon le type de problème (%)</v>
      </c>
      <c r="C12" s="37">
        <v>8</v>
      </c>
    </row>
    <row r="13" spans="1:4" x14ac:dyDescent="0.2">
      <c r="A13" s="35" t="str">
        <f>+Tab1.9!_Toc29306534</f>
        <v>Tableau 1- 9: Opinion de la population qui a été malade sans consulter un service médical, selon les raisons de non-utilisation (%)</v>
      </c>
      <c r="C13" s="37">
        <v>9</v>
      </c>
    </row>
    <row r="14" spans="1:4" ht="15" x14ac:dyDescent="0.2">
      <c r="A14" s="36" t="str">
        <f>+Migration!C8</f>
        <v>2.	MIGRATIONS ET TRANSFERTS AU SEIN DES MENAGES</v>
      </c>
      <c r="C14" s="37">
        <v>10</v>
      </c>
    </row>
    <row r="15" spans="1:4" x14ac:dyDescent="0.2">
      <c r="A15" s="35" t="str">
        <f>+Tab2.1!_Toc495579736</f>
        <v>Tableau 2- 1: La situation migratoire des ménages par région et milieu de résidence</v>
      </c>
      <c r="C15" s="37">
        <v>11</v>
      </c>
    </row>
    <row r="16" spans="1:4" x14ac:dyDescent="0.2">
      <c r="A16" s="35" t="str">
        <f>'Tab2.2'!A1</f>
        <v>Tableau 2- 2: Proportion des ménages recevant les transferts d'argent dont au moins un (1) membre vivant en dehors de la localité selon la région et le milieu de résidence (%)</v>
      </c>
      <c r="C16" s="37">
        <v>12</v>
      </c>
    </row>
    <row r="17" spans="1:3" x14ac:dyDescent="0.2">
      <c r="A17" s="35" t="str">
        <f>+Tab2.3!_Toc495579715</f>
        <v>Tableau 2- 3: Proportion des ménages ayant reçu du transfert d’argent au cours des 12 derniers mois par région et milieu (%)</v>
      </c>
      <c r="C17" s="37">
        <v>13</v>
      </c>
    </row>
    <row r="18" spans="1:3" x14ac:dyDescent="0.2">
      <c r="A18" s="35" t="str">
        <f>+Tab2.4!_Toc495579716</f>
        <v>Tableau 2- 4: Montant des transferts internes reçus par région (en FCFA)</v>
      </c>
      <c r="C18" s="37">
        <v>14</v>
      </c>
    </row>
    <row r="19" spans="1:3" x14ac:dyDescent="0.2">
      <c r="A19" s="35" t="str">
        <f>+Tab2.5!_Toc495579717</f>
        <v>Tableau 2- 5: Montant des transferts externes (hors Mali) reçus par région (en millions de FCFA)</v>
      </c>
      <c r="C19" s="37">
        <v>15</v>
      </c>
    </row>
    <row r="20" spans="1:3" x14ac:dyDescent="0.2">
      <c r="A20" s="35" t="str">
        <f>+Tab2.6!_Toc495579740</f>
        <v>Tableau 2- 6: Montant des transferts (interne et externe) reçus selon la provenance (en millions de FCFA)</v>
      </c>
      <c r="C20" s="37">
        <v>16</v>
      </c>
    </row>
    <row r="21" spans="1:3" x14ac:dyDescent="0.2">
      <c r="A21" s="35" t="str">
        <f>+'Tab2.7'!A2</f>
        <v>Tableau 2- 7: Allocation des transferts (interne et externe) reçus par région et milieu de résidence (%)</v>
      </c>
      <c r="C21" s="37">
        <v>17</v>
      </c>
    </row>
    <row r="22" spans="1:3" ht="15" x14ac:dyDescent="0.2">
      <c r="A22" s="36" t="str">
        <f>+Pauvrete_subjective!B7</f>
        <v>3.	PAUVRETE SUBJECTIVE</v>
      </c>
      <c r="C22" s="37">
        <v>18</v>
      </c>
    </row>
    <row r="23" spans="1:3" x14ac:dyDescent="0.2">
      <c r="A23" s="35" t="str">
        <f>+Tab3.1!_Toc495579741</f>
        <v>Tableau 3- 1: Répartition des ménages par région, milieu et sexe du chef de ménage selon l'appréciation du niveau de vie par rapport au revenu (%)</v>
      </c>
      <c r="C23" s="37">
        <v>19</v>
      </c>
    </row>
    <row r="24" spans="1:3" x14ac:dyDescent="0.2">
      <c r="A24" s="35" t="str">
        <f>+Tab3.2!_Toc55224492</f>
        <v>Tableau 3- 2: Répartition des ménages par région, milieu de résidence selon leur appréciation du niveau de vie par rapport à la situation de pauvreté (%)</v>
      </c>
      <c r="C24" s="37">
        <v>20</v>
      </c>
    </row>
    <row r="25" spans="1:3" x14ac:dyDescent="0.2">
      <c r="A25" s="35" t="str">
        <f>+'Tab3.3'!A1</f>
        <v>Tableau 3- 3: Perception des ménages sur les besoins minimums nécessaires pour avoir des conditions de vie acceptable (%)</v>
      </c>
      <c r="C25" s="37">
        <v>21</v>
      </c>
    </row>
    <row r="26" spans="1:3" x14ac:dyDescent="0.2">
      <c r="A26" s="35" t="str">
        <f>+'Tab3.4'!A2</f>
        <v>Tableau 3- 4: Situation de satisfaction des ménages par rapport aux besoins minimums de base (%)</v>
      </c>
      <c r="C26" s="37">
        <v>22</v>
      </c>
    </row>
    <row r="27" spans="1:3" ht="13.5" customHeight="1" x14ac:dyDescent="0.2">
      <c r="A27" s="35" t="str">
        <f>+'Tab3.5'!A1</f>
        <v>Tableau 3- 5: Répartition des ménages (%) par région, milieu et sexe selon le degré de satisfaction des besoins « prendre trois repas par jour tous les jours dans votre ménage » et  «  logement »</v>
      </c>
      <c r="C27" s="37">
        <v>23</v>
      </c>
    </row>
    <row r="28" spans="1:3" x14ac:dyDescent="0.2">
      <c r="A28" s="35" t="str">
        <f>+'Tab3.6'!A2</f>
        <v>Tableau 3- 6: Répartition des ménages (%) par région, milieu et sexe selon le degré de satisfaction des besoins « Accès à l'eau potable » et  «  Accès à l'électricité»</v>
      </c>
      <c r="C28" s="37">
        <v>24</v>
      </c>
    </row>
    <row r="29" spans="1:3" x14ac:dyDescent="0.2">
      <c r="A29" s="35" t="str">
        <f>+'Tab3.7'!A2</f>
        <v>Tableau 3- 7: Répartition des ménages (%) par région, milieu et sexe selon le degré de satisfaction des besoins « Soins, médicaments en cas de maladie » et  «  Education des enfants»</v>
      </c>
      <c r="C29" s="37">
        <v>25</v>
      </c>
    </row>
    <row r="30" spans="1:3" x14ac:dyDescent="0.2">
      <c r="A30" s="35" t="str">
        <f>+'Tab3.8'!A2</f>
        <v>Tableau 3- 8: Le montant minimum mensuel nécessaire pour vivre par région, milieu et selon le sexe du chef de ménage (en milliers de FCFA)</v>
      </c>
      <c r="C30" s="37">
        <v>26</v>
      </c>
    </row>
    <row r="31" spans="1:3" x14ac:dyDescent="0.2">
      <c r="A31" s="35" t="str">
        <f>+Tab3.9!_Toc29306361</f>
        <v>Tableau 3- 9: Répartition des ménages par région, milieu et sexe du chef de ménage selon leur situation financière actuelle (%)</v>
      </c>
      <c r="C31" s="37">
        <v>27</v>
      </c>
    </row>
    <row r="32" spans="1:3" x14ac:dyDescent="0.2">
      <c r="A32" s="35" t="str">
        <f>+Tab3.10!_Toc29306362</f>
        <v>Tableau 3- 10: Répartition des ménages par région, milieu et sexe du chef de ménage selon leur perception sur le changement de leur niveau de vie (%)</v>
      </c>
      <c r="C32" s="37">
        <v>28</v>
      </c>
    </row>
    <row r="33" spans="1:3" x14ac:dyDescent="0.2">
      <c r="A33" s="35" t="str">
        <f>+Tab3.11!_Toc29306363</f>
        <v>Tableau 3- 11: Répartition des ménages par région, milieu et sexe du chef de ménage selon leur opinion sur l’efficacité des actions des autorités en matière de lutte contre la pauvreté (%)</v>
      </c>
      <c r="C33" s="37">
        <v>29</v>
      </c>
    </row>
    <row r="34" spans="1:3" x14ac:dyDescent="0.2">
      <c r="A34" s="35" t="str">
        <f>+Tab3.12!_Toc29306364</f>
        <v>Tableau 3- 12: Répartition des ménages par région, milieu et le sexe du chef de ménage selon les actions prioritaires des autorités</v>
      </c>
      <c r="C34" s="37">
        <v>30</v>
      </c>
    </row>
    <row r="35" spans="1:3" ht="15" x14ac:dyDescent="0.2">
      <c r="A35" s="36" t="str">
        <f>EMPLOI!D8</f>
        <v>4. EMPLOI DES MEMBRES DU MENAGE</v>
      </c>
      <c r="C35" s="37">
        <v>31</v>
      </c>
    </row>
    <row r="36" spans="1:3" x14ac:dyDescent="0.2">
      <c r="A36" s="35" t="str">
        <f>+'Tab4.1'!A2</f>
        <v>Tableau 4.1: Structure de la population de 15 ans et plus vis-à-vis de l’emplois par région, milieu, sexe et groupe d’âge</v>
      </c>
      <c r="C36" s="37">
        <v>32</v>
      </c>
    </row>
    <row r="37" spans="1:3" x14ac:dyDescent="0.2">
      <c r="A37" s="35" t="str">
        <f>+'Tab4.2'!A2</f>
        <v>Tableau 4.2: Principales caractéristiques de la sous-utilisation de la main d’œuvre par région, milieu, sexe et groupe d’âge</v>
      </c>
      <c r="C37" s="37">
        <v>33</v>
      </c>
    </row>
    <row r="38" spans="1:3" x14ac:dyDescent="0.2">
      <c r="A38" s="35" t="str">
        <f>+'Tab4.3'!A1</f>
        <v>Tableau 4.3: Principales caractéristiques de la sous-utilisation de la main d’œuvre des jeunes (15-24 ans) par région, milieu et sexe (%)</v>
      </c>
      <c r="C38" s="37">
        <v>34</v>
      </c>
    </row>
    <row r="39" spans="1:3" x14ac:dyDescent="0.2">
      <c r="A39" s="35" t="str">
        <f>+'Tab4.4'!B2</f>
        <v>Tableau 4.4: Proportion d’enfants de 5 à 17 ans occupés par région, milieu et sexe selon le groupe d’âge (%)</v>
      </c>
      <c r="C39" s="37">
        <v>35</v>
      </c>
    </row>
    <row r="40" spans="1:3" x14ac:dyDescent="0.2">
      <c r="A40" s="35" t="str">
        <f>+'Tab4.5'!B2</f>
        <v>Tableau 4.5: Répartition de la population en emplois par région, milieu, sexe, niveau d’instruction selon le secteur d’activité (%)</v>
      </c>
      <c r="C40" s="37">
        <v>36</v>
      </c>
    </row>
    <row r="41" spans="1:3" x14ac:dyDescent="0.2">
      <c r="A41" s="35" t="str">
        <f>+'Tab4.6'!A2</f>
        <v>Tableau 4.6: Répartition de la population en emploi par région, milieu, sexe et niveau d’instruction selon le statut salarial (%)</v>
      </c>
      <c r="C41" s="37">
        <v>37</v>
      </c>
    </row>
    <row r="42" spans="1:3" x14ac:dyDescent="0.2">
      <c r="A42" s="35" t="str">
        <f>+'Tab4.7'!A1</f>
        <v>Tableau 4.7: Répartition de la population en emploi par région, milieu et sexe selon le nombre de jours consacrés à l’emploi pendant la dernière semaine (%)</v>
      </c>
      <c r="C42" s="37">
        <v>38</v>
      </c>
    </row>
    <row r="43" spans="1:3" x14ac:dyDescent="0.2">
      <c r="A43" s="35" t="str">
        <f>+'Tab4.8'!A1</f>
        <v>Tableau 4.8: Aperçu de quelques indicateurs des possibilités d’emploi et des gains adéquats sur le marché du travail selon la région et le milieu de résidence</v>
      </c>
      <c r="C43" s="37">
        <v>39</v>
      </c>
    </row>
    <row r="44" spans="1:3" x14ac:dyDescent="0.2">
      <c r="A44" s="35" t="str">
        <f>'Tab4.9'!A1</f>
        <v>Tableau 4.9: Aperçu de quelques indicateurs de l’emploi entre avril - juin de 2020 et 2021</v>
      </c>
      <c r="C44" s="37">
        <v>40</v>
      </c>
    </row>
    <row r="45" spans="1:3" ht="15" x14ac:dyDescent="0.2">
      <c r="A45" s="36" t="str">
        <f>+Conso!C9</f>
        <v xml:space="preserve">5. DEPENSES DE CONSOMMATION TRIMESTRIELLE </v>
      </c>
      <c r="C45" s="37">
        <v>41</v>
      </c>
    </row>
    <row r="46" spans="1:3" x14ac:dyDescent="0.2">
      <c r="A46" s="35" t="str">
        <f>+Tab5.1!_Toc29306367</f>
        <v>Tableau 5- 1: Dépenses trimestrielles des selon le milieu de résidence (FCFA)</v>
      </c>
      <c r="C46" s="37">
        <v>42</v>
      </c>
    </row>
    <row r="47" spans="1:3" x14ac:dyDescent="0.2">
      <c r="A47" s="35" t="str">
        <f>+'Tab5.2'!A3</f>
        <v>Tableau 5- 2: Proportion des dépenses selon milieu et le mode d’acquisition (%)</v>
      </c>
      <c r="C47" s="37">
        <v>43</v>
      </c>
    </row>
    <row r="48" spans="1:3" x14ac:dyDescent="0.2">
      <c r="A48" s="35" t="str">
        <f>+Tab5.3!_Toc29306368</f>
        <v>Tableau 5- 3: Structure de la consommation des ménages entre juin – septembre 2019 selon le mode d’acquisition (%)</v>
      </c>
      <c r="C48" s="37">
        <v>44</v>
      </c>
    </row>
    <row r="49" spans="1:3" x14ac:dyDescent="0.2">
      <c r="A49" s="35" t="str">
        <f>+Tab5.4!_Hlk28104207</f>
        <v>Tableau 5- 4: Part des dépenses par fonctions de consommation selon le milieu de résidence</v>
      </c>
      <c r="C49" s="37">
        <v>45</v>
      </c>
    </row>
    <row r="50" spans="1:3" x14ac:dyDescent="0.2">
      <c r="A50" s="35" t="str">
        <f>+'Tab5.5'!A2</f>
        <v>Tableau 5- 5: Dépenses trimestrielles par région et selon le poste (milliards de FCFA)</v>
      </c>
      <c r="C50" s="37">
        <v>46</v>
      </c>
    </row>
  </sheetData>
  <mergeCells count="1">
    <mergeCell ref="B3:C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F6F85-0ED6-42EB-81FE-13DA6B4427C8}">
  <dimension ref="A2:P21"/>
  <sheetViews>
    <sheetView workbookViewId="0">
      <selection activeCell="G12" sqref="G12"/>
    </sheetView>
  </sheetViews>
  <sheetFormatPr baseColWidth="10" defaultRowHeight="15" x14ac:dyDescent="0.25"/>
  <cols>
    <col min="1" max="1" width="27.42578125" customWidth="1"/>
    <col min="2" max="2" width="21.42578125" customWidth="1"/>
    <col min="5" max="5" width="17.5703125" customWidth="1"/>
    <col min="7" max="7" width="19.140625" customWidth="1"/>
    <col min="8" max="8" width="16.140625" customWidth="1"/>
    <col min="9" max="9" width="18.140625" customWidth="1"/>
    <col min="14" max="14" width="17" customWidth="1"/>
  </cols>
  <sheetData>
    <row r="2" spans="1:16" ht="15.75" x14ac:dyDescent="0.25">
      <c r="A2" s="264" t="s">
        <v>177</v>
      </c>
      <c r="B2" s="264"/>
      <c r="C2" s="264"/>
      <c r="D2" s="264"/>
      <c r="E2" s="264"/>
      <c r="F2" s="264"/>
      <c r="G2" s="264"/>
      <c r="H2" s="264"/>
    </row>
    <row r="3" spans="1:16" ht="15.75" thickBot="1" x14ac:dyDescent="0.3"/>
    <row r="4" spans="1:16" s="144" customFormat="1" ht="17.25" thickBot="1" x14ac:dyDescent="0.3">
      <c r="A4" s="257" t="s">
        <v>298</v>
      </c>
      <c r="B4" s="287" t="s">
        <v>178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9"/>
    </row>
    <row r="5" spans="1:16" s="144" customFormat="1" ht="66.75" thickBot="1" x14ac:dyDescent="0.3">
      <c r="A5" s="286"/>
      <c r="B5" s="148" t="s">
        <v>179</v>
      </c>
      <c r="C5" s="148" t="s">
        <v>180</v>
      </c>
      <c r="D5" s="148" t="s">
        <v>181</v>
      </c>
      <c r="E5" s="148" t="s">
        <v>182</v>
      </c>
      <c r="F5" s="148" t="s">
        <v>183</v>
      </c>
      <c r="G5" s="148" t="s">
        <v>184</v>
      </c>
      <c r="H5" s="148" t="s">
        <v>185</v>
      </c>
      <c r="I5" s="148" t="s">
        <v>186</v>
      </c>
      <c r="J5" s="148" t="s">
        <v>187</v>
      </c>
      <c r="K5" s="148" t="s">
        <v>188</v>
      </c>
      <c r="L5" s="148" t="s">
        <v>189</v>
      </c>
      <c r="M5" s="148" t="s">
        <v>190</v>
      </c>
      <c r="N5" s="148" t="s">
        <v>191</v>
      </c>
      <c r="O5" s="148" t="s">
        <v>192</v>
      </c>
      <c r="P5" s="149" t="s">
        <v>42</v>
      </c>
    </row>
    <row r="6" spans="1:16" ht="17.25" thickBot="1" x14ac:dyDescent="0.3">
      <c r="A6" s="283" t="s">
        <v>0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5"/>
    </row>
    <row r="7" spans="1:16" ht="17.25" thickBot="1" x14ac:dyDescent="0.3">
      <c r="A7" s="75" t="s">
        <v>1</v>
      </c>
      <c r="B7" s="127">
        <v>69.181830152127574</v>
      </c>
      <c r="C7" s="127">
        <v>0.47863623329191207</v>
      </c>
      <c r="D7" s="127">
        <v>4.3061722274819569</v>
      </c>
      <c r="E7" s="127">
        <v>4.7756999052955863E-2</v>
      </c>
      <c r="F7" s="127">
        <v>0.55925045918179095</v>
      </c>
      <c r="G7" s="127">
        <v>0</v>
      </c>
      <c r="H7" s="127">
        <v>2.8661996128221525</v>
      </c>
      <c r="I7" s="127">
        <v>17.565531194870555</v>
      </c>
      <c r="J7" s="127">
        <v>1.6507110007686694</v>
      </c>
      <c r="K7" s="127">
        <v>0.49885324411186766</v>
      </c>
      <c r="L7" s="127">
        <v>0.15290379164879064</v>
      </c>
      <c r="M7" s="127">
        <v>4.0775554420228032E-2</v>
      </c>
      <c r="N7" s="127">
        <v>2.0526357265490085</v>
      </c>
      <c r="O7" s="127">
        <v>0.59874380367252233</v>
      </c>
      <c r="P7" s="76">
        <v>99.999999999999986</v>
      </c>
    </row>
    <row r="8" spans="1:16" ht="17.25" thickBot="1" x14ac:dyDescent="0.3">
      <c r="A8" s="75" t="s">
        <v>2</v>
      </c>
      <c r="B8" s="127">
        <v>55.413459999971202</v>
      </c>
      <c r="C8" s="127">
        <v>1.5613138043432186</v>
      </c>
      <c r="D8" s="127">
        <v>9.6170589551173986</v>
      </c>
      <c r="E8" s="127">
        <v>1.4941093318842481E-2</v>
      </c>
      <c r="F8" s="127">
        <v>4.9911801396459854</v>
      </c>
      <c r="G8" s="127">
        <v>0</v>
      </c>
      <c r="H8" s="127">
        <v>2.4859464758434537</v>
      </c>
      <c r="I8" s="127">
        <v>12.587705397029408</v>
      </c>
      <c r="J8" s="127">
        <v>0</v>
      </c>
      <c r="K8" s="127">
        <v>0</v>
      </c>
      <c r="L8" s="127">
        <v>0</v>
      </c>
      <c r="M8" s="127">
        <v>0.29692012234622783</v>
      </c>
      <c r="N8" s="127">
        <v>12.979232427353335</v>
      </c>
      <c r="O8" s="127">
        <v>5.2241585030917768E-2</v>
      </c>
      <c r="P8" s="76">
        <v>99.999999999999986</v>
      </c>
    </row>
    <row r="9" spans="1:16" ht="17.25" thickBot="1" x14ac:dyDescent="0.3">
      <c r="A9" s="75" t="s">
        <v>3</v>
      </c>
      <c r="B9" s="127">
        <v>33.697125160974601</v>
      </c>
      <c r="C9" s="127">
        <v>0.51171137702183578</v>
      </c>
      <c r="D9" s="127">
        <v>6.7879569910782518</v>
      </c>
      <c r="E9" s="127">
        <v>0.78382393899220881</v>
      </c>
      <c r="F9" s="127">
        <v>5.8802346923107258</v>
      </c>
      <c r="G9" s="127">
        <v>0</v>
      </c>
      <c r="H9" s="127">
        <v>1.3535412506378623</v>
      </c>
      <c r="I9" s="127">
        <v>8.675324309592753</v>
      </c>
      <c r="J9" s="127">
        <v>0</v>
      </c>
      <c r="K9" s="127">
        <v>0.13108025898713702</v>
      </c>
      <c r="L9" s="127">
        <v>0.54300708645945994</v>
      </c>
      <c r="M9" s="127">
        <v>0.20944806098674232</v>
      </c>
      <c r="N9" s="127">
        <v>40.353822489781749</v>
      </c>
      <c r="O9" s="127">
        <v>1.0729243831766639</v>
      </c>
      <c r="P9" s="76">
        <v>99.999999999999986</v>
      </c>
    </row>
    <row r="10" spans="1:16" ht="17.25" thickBot="1" x14ac:dyDescent="0.3">
      <c r="A10" s="75" t="s">
        <v>4</v>
      </c>
      <c r="B10" s="127">
        <v>52.458978255498693</v>
      </c>
      <c r="C10" s="127">
        <v>3.3985754122100955</v>
      </c>
      <c r="D10" s="127">
        <v>9.2003412216396541</v>
      </c>
      <c r="E10" s="127">
        <v>0</v>
      </c>
      <c r="F10" s="127">
        <v>5.2720278417005035</v>
      </c>
      <c r="G10" s="127">
        <v>0</v>
      </c>
      <c r="H10" s="127">
        <v>1.1862238188842942</v>
      </c>
      <c r="I10" s="127">
        <v>1.0520827271911262</v>
      </c>
      <c r="J10" s="127">
        <v>0</v>
      </c>
      <c r="K10" s="127">
        <v>0.52865504734409297</v>
      </c>
      <c r="L10" s="127">
        <v>3.3857762678190433</v>
      </c>
      <c r="M10" s="127">
        <v>0.65897575710583123</v>
      </c>
      <c r="N10" s="127">
        <v>21.165912742671889</v>
      </c>
      <c r="O10" s="127">
        <v>1.6924509079347783</v>
      </c>
      <c r="P10" s="76">
        <v>100</v>
      </c>
    </row>
    <row r="11" spans="1:16" ht="17.25" thickBot="1" x14ac:dyDescent="0.3">
      <c r="A11" s="75" t="s">
        <v>5</v>
      </c>
      <c r="B11" s="127">
        <v>46.019241930776609</v>
      </c>
      <c r="C11" s="127">
        <v>2.8784687640278106</v>
      </c>
      <c r="D11" s="127">
        <v>8.7884286166814576</v>
      </c>
      <c r="E11" s="127">
        <v>1.8785333708328775E-2</v>
      </c>
      <c r="F11" s="127">
        <v>1.710398153293833</v>
      </c>
      <c r="G11" s="127">
        <v>0</v>
      </c>
      <c r="H11" s="127">
        <v>2.127081944147422</v>
      </c>
      <c r="I11" s="127">
        <v>3.2432287111400635</v>
      </c>
      <c r="J11" s="127">
        <v>8.5389220072450117E-2</v>
      </c>
      <c r="K11" s="127">
        <v>1.7800875217776921</v>
      </c>
      <c r="L11" s="127">
        <v>5.6460254956105036</v>
      </c>
      <c r="M11" s="127">
        <v>0.25668825130998835</v>
      </c>
      <c r="N11" s="127">
        <v>23.332606049487286</v>
      </c>
      <c r="O11" s="127">
        <v>4.1135700079665742</v>
      </c>
      <c r="P11" s="76">
        <v>99.999999999999986</v>
      </c>
    </row>
    <row r="12" spans="1:16" ht="17.25" thickBot="1" x14ac:dyDescent="0.3">
      <c r="A12" s="75" t="s">
        <v>6</v>
      </c>
      <c r="B12" s="127">
        <v>52.994927339184649</v>
      </c>
      <c r="C12" s="127">
        <v>0.25331874866685861</v>
      </c>
      <c r="D12" s="127">
        <v>7.9482955438979968</v>
      </c>
      <c r="E12" s="127">
        <v>1.3166743319136933</v>
      </c>
      <c r="F12" s="127">
        <v>0</v>
      </c>
      <c r="G12" s="127">
        <v>0</v>
      </c>
      <c r="H12" s="127">
        <v>2.465183558890331</v>
      </c>
      <c r="I12" s="127">
        <v>13.635103868894833</v>
      </c>
      <c r="J12" s="127">
        <v>0</v>
      </c>
      <c r="K12" s="127">
        <v>0</v>
      </c>
      <c r="L12" s="127">
        <v>15.107987289411529</v>
      </c>
      <c r="M12" s="127">
        <v>0</v>
      </c>
      <c r="N12" s="127">
        <v>2.2883913977727879</v>
      </c>
      <c r="O12" s="127">
        <v>3.9901179213673212</v>
      </c>
      <c r="P12" s="76">
        <v>99.999999999999986</v>
      </c>
    </row>
    <row r="13" spans="1:16" ht="17.25" thickBot="1" x14ac:dyDescent="0.3">
      <c r="A13" s="75" t="s">
        <v>7</v>
      </c>
      <c r="B13" s="127">
        <v>42.230058234385133</v>
      </c>
      <c r="C13" s="127">
        <v>2.2100339663006712</v>
      </c>
      <c r="D13" s="127">
        <v>13.975512063643642</v>
      </c>
      <c r="E13" s="127">
        <v>0.33438928761950965</v>
      </c>
      <c r="F13" s="127">
        <v>0.46719134921839539</v>
      </c>
      <c r="G13" s="127">
        <v>0</v>
      </c>
      <c r="H13" s="127">
        <v>7.8568525812503287</v>
      </c>
      <c r="I13" s="127">
        <v>0</v>
      </c>
      <c r="J13" s="127">
        <v>0</v>
      </c>
      <c r="K13" s="127">
        <v>0.60570759975845501</v>
      </c>
      <c r="L13" s="127">
        <v>7.4357390833216481</v>
      </c>
      <c r="M13" s="127">
        <v>5.1507381020864367</v>
      </c>
      <c r="N13" s="127">
        <v>4.9217165426536118</v>
      </c>
      <c r="O13" s="127">
        <v>14.812061189762165</v>
      </c>
      <c r="P13" s="76">
        <v>100</v>
      </c>
    </row>
    <row r="14" spans="1:16" ht="17.25" thickBot="1" x14ac:dyDescent="0.3">
      <c r="A14" s="75" t="s">
        <v>8</v>
      </c>
      <c r="B14" s="127">
        <v>64.520652691418263</v>
      </c>
      <c r="C14" s="127">
        <v>0.25411462658787487</v>
      </c>
      <c r="D14" s="127">
        <v>13.834516733258862</v>
      </c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>
        <v>17.911582287448784</v>
      </c>
      <c r="O14" s="127">
        <v>3.4791336612862276</v>
      </c>
      <c r="P14" s="76">
        <v>100.00000000000001</v>
      </c>
    </row>
    <row r="15" spans="1:16" ht="17.25" thickBot="1" x14ac:dyDescent="0.3">
      <c r="A15" s="75" t="s">
        <v>9</v>
      </c>
      <c r="B15" s="127">
        <v>59.972937338250766</v>
      </c>
      <c r="C15" s="127">
        <v>8.0876453318663017</v>
      </c>
      <c r="D15" s="127">
        <v>9.5422301684884765</v>
      </c>
      <c r="E15" s="127">
        <v>9.3944830514980318</v>
      </c>
      <c r="F15" s="127">
        <v>0.98092465344604995</v>
      </c>
      <c r="G15" s="127">
        <v>0</v>
      </c>
      <c r="H15" s="127">
        <v>0.10261482575854444</v>
      </c>
      <c r="I15" s="127">
        <v>0</v>
      </c>
      <c r="J15" s="127">
        <v>0</v>
      </c>
      <c r="K15" s="127">
        <v>5.4007803030812884E-3</v>
      </c>
      <c r="L15" s="127">
        <v>1.1774736882736927</v>
      </c>
      <c r="M15" s="127">
        <v>0.4305776736477181</v>
      </c>
      <c r="N15" s="127">
        <v>8.5079383612454489</v>
      </c>
      <c r="O15" s="127">
        <v>1.797774127221901</v>
      </c>
      <c r="P15" s="76">
        <v>100.00000000000001</v>
      </c>
    </row>
    <row r="16" spans="1:16" ht="17.25" thickBot="1" x14ac:dyDescent="0.3">
      <c r="A16" s="283" t="s">
        <v>10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5"/>
    </row>
    <row r="17" spans="1:16" ht="17.25" thickBot="1" x14ac:dyDescent="0.3">
      <c r="A17" s="77" t="s">
        <v>11</v>
      </c>
      <c r="B17" s="127">
        <v>61.112533494630014</v>
      </c>
      <c r="C17" s="127">
        <v>6.5662021870041238</v>
      </c>
      <c r="D17" s="127">
        <v>8.9902614592758301</v>
      </c>
      <c r="E17" s="127">
        <v>7.2421504964870191</v>
      </c>
      <c r="F17" s="127">
        <v>0.99744695200721956</v>
      </c>
      <c r="G17" s="127">
        <v>0</v>
      </c>
      <c r="H17" s="127">
        <v>2.1541241628146914</v>
      </c>
      <c r="I17" s="127">
        <v>0.78657520566697092</v>
      </c>
      <c r="J17" s="127">
        <v>0</v>
      </c>
      <c r="K17" s="127">
        <v>0.20961982424011022</v>
      </c>
      <c r="L17" s="127">
        <v>1.223437807660654</v>
      </c>
      <c r="M17" s="127">
        <v>0.42073460583433797</v>
      </c>
      <c r="N17" s="127">
        <v>8.6727912647197645</v>
      </c>
      <c r="O17" s="127">
        <v>1.6241225396592622</v>
      </c>
      <c r="P17" s="76">
        <v>100.00000000000001</v>
      </c>
    </row>
    <row r="18" spans="1:16" ht="17.25" thickBot="1" x14ac:dyDescent="0.3">
      <c r="A18" s="77" t="s">
        <v>193</v>
      </c>
      <c r="B18" s="127">
        <v>55.385679699812343</v>
      </c>
      <c r="C18" s="127">
        <v>0.92244554455850003</v>
      </c>
      <c r="D18" s="127">
        <v>6.2305379060914552</v>
      </c>
      <c r="E18" s="127">
        <v>0.15672555409913183</v>
      </c>
      <c r="F18" s="127">
        <v>2.2655963811672479</v>
      </c>
      <c r="G18" s="127">
        <v>0</v>
      </c>
      <c r="H18" s="127">
        <v>1.5490678237597966</v>
      </c>
      <c r="I18" s="127">
        <v>13.6590383229792</v>
      </c>
      <c r="J18" s="127">
        <v>0.99575414767081005</v>
      </c>
      <c r="K18" s="127">
        <v>0.52926833355332537</v>
      </c>
      <c r="L18" s="127">
        <v>1.9217650824159684</v>
      </c>
      <c r="M18" s="127">
        <v>0.2883491533995538</v>
      </c>
      <c r="N18" s="127">
        <v>14.205379471382834</v>
      </c>
      <c r="O18" s="127">
        <v>1.8903925791098273</v>
      </c>
      <c r="P18" s="76">
        <v>100</v>
      </c>
    </row>
    <row r="19" spans="1:16" ht="17.25" thickBot="1" x14ac:dyDescent="0.3">
      <c r="A19" s="78" t="s">
        <v>42</v>
      </c>
      <c r="B19" s="128">
        <v>57.688813625447345</v>
      </c>
      <c r="C19" s="128">
        <v>3.1921607943186223</v>
      </c>
      <c r="D19" s="128">
        <v>7.3403991263070871</v>
      </c>
      <c r="E19" s="128">
        <v>3.0062277671852926</v>
      </c>
      <c r="F19" s="128">
        <v>1.7555924457226066</v>
      </c>
      <c r="G19" s="128">
        <v>0</v>
      </c>
      <c r="H19" s="128">
        <v>1.7923996480607469</v>
      </c>
      <c r="I19" s="128">
        <v>8.4821981985124495</v>
      </c>
      <c r="J19" s="128">
        <v>0.59529776424302128</v>
      </c>
      <c r="K19" s="128">
        <v>0.40071723857965802</v>
      </c>
      <c r="L19" s="128">
        <v>1.6409230537368709</v>
      </c>
      <c r="M19" s="128">
        <v>0.34158980484398244</v>
      </c>
      <c r="N19" s="128">
        <v>11.980372154649102</v>
      </c>
      <c r="O19" s="128">
        <v>1.7833083783932477</v>
      </c>
      <c r="P19" s="79">
        <v>100.00000000000003</v>
      </c>
    </row>
    <row r="21" spans="1:16" ht="15.75" x14ac:dyDescent="0.25">
      <c r="C21" s="42" t="s">
        <v>287</v>
      </c>
    </row>
  </sheetData>
  <mergeCells count="5">
    <mergeCell ref="A6:P6"/>
    <mergeCell ref="A16:P16"/>
    <mergeCell ref="A4:A5"/>
    <mergeCell ref="A2:H2"/>
    <mergeCell ref="B4:P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B9A74-1861-4CE4-9163-1BBF85C05BC7}">
  <dimension ref="B7:E12"/>
  <sheetViews>
    <sheetView workbookViewId="0">
      <selection activeCell="L14" sqref="L14"/>
    </sheetView>
  </sheetViews>
  <sheetFormatPr baseColWidth="10" defaultRowHeight="15" x14ac:dyDescent="0.25"/>
  <sheetData>
    <row r="7" spans="2:5" ht="15.75" customHeight="1" x14ac:dyDescent="0.25">
      <c r="B7" s="290" t="s">
        <v>194</v>
      </c>
      <c r="C7" s="290"/>
      <c r="D7" s="290"/>
      <c r="E7" s="290"/>
    </row>
    <row r="8" spans="2:5" x14ac:dyDescent="0.25">
      <c r="B8" s="290"/>
      <c r="C8" s="290"/>
      <c r="D8" s="290"/>
      <c r="E8" s="290"/>
    </row>
    <row r="9" spans="2:5" x14ac:dyDescent="0.25">
      <c r="B9" s="290"/>
      <c r="C9" s="290"/>
      <c r="D9" s="290"/>
      <c r="E9" s="290"/>
    </row>
    <row r="10" spans="2:5" x14ac:dyDescent="0.25">
      <c r="B10" s="290"/>
      <c r="C10" s="290"/>
      <c r="D10" s="290"/>
      <c r="E10" s="290"/>
    </row>
    <row r="11" spans="2:5" x14ac:dyDescent="0.25">
      <c r="B11" s="290"/>
      <c r="C11" s="290"/>
      <c r="D11" s="290"/>
      <c r="E11" s="290"/>
    </row>
    <row r="12" spans="2:5" x14ac:dyDescent="0.25">
      <c r="B12" s="290"/>
      <c r="C12" s="290"/>
      <c r="D12" s="290"/>
      <c r="E12" s="290"/>
    </row>
  </sheetData>
  <mergeCells count="1">
    <mergeCell ref="B7:E1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E742-41E5-4DB6-B87E-B51B4FE11E09}">
  <dimension ref="A1:F23"/>
  <sheetViews>
    <sheetView workbookViewId="0">
      <selection activeCell="J16" sqref="J16"/>
    </sheetView>
  </sheetViews>
  <sheetFormatPr baseColWidth="10" defaultRowHeight="15" x14ac:dyDescent="0.25"/>
  <cols>
    <col min="1" max="1" width="49.5703125" customWidth="1"/>
    <col min="2" max="2" width="17.7109375" customWidth="1"/>
    <col min="3" max="3" width="16.28515625" customWidth="1"/>
    <col min="4" max="4" width="19.140625" customWidth="1"/>
    <col min="5" max="5" width="18.140625" customWidth="1"/>
  </cols>
  <sheetData>
    <row r="1" spans="1:6" ht="45.75" customHeight="1" x14ac:dyDescent="0.25">
      <c r="A1" s="241" t="s">
        <v>195</v>
      </c>
      <c r="B1" s="241"/>
      <c r="C1" s="241"/>
      <c r="D1" s="241"/>
      <c r="E1" s="241"/>
      <c r="F1" s="241"/>
    </row>
    <row r="2" spans="1:6" ht="15.75" thickBot="1" x14ac:dyDescent="0.3"/>
    <row r="3" spans="1:6" ht="16.5" thickBot="1" x14ac:dyDescent="0.3">
      <c r="A3" s="150" t="s">
        <v>298</v>
      </c>
      <c r="B3" s="7" t="s">
        <v>196</v>
      </c>
      <c r="C3" s="7" t="s">
        <v>197</v>
      </c>
      <c r="D3" s="7" t="s">
        <v>198</v>
      </c>
      <c r="E3" s="7" t="s">
        <v>199</v>
      </c>
      <c r="F3" s="7" t="s">
        <v>42</v>
      </c>
    </row>
    <row r="4" spans="1:6" ht="16.5" thickBot="1" x14ac:dyDescent="0.3">
      <c r="A4" s="291" t="s">
        <v>0</v>
      </c>
      <c r="B4" s="292"/>
      <c r="C4" s="292"/>
      <c r="D4" s="292"/>
      <c r="E4" s="292"/>
      <c r="F4" s="293"/>
    </row>
    <row r="5" spans="1:6" ht="16.5" thickBot="1" x14ac:dyDescent="0.3">
      <c r="A5" s="11" t="s">
        <v>1</v>
      </c>
      <c r="B5" s="129">
        <v>9.0658196227552725</v>
      </c>
      <c r="C5" s="129">
        <v>28.268308757946564</v>
      </c>
      <c r="D5" s="129">
        <v>54.977014925396148</v>
      </c>
      <c r="E5" s="129">
        <v>7.6888566939020047</v>
      </c>
      <c r="F5" s="129">
        <v>100</v>
      </c>
    </row>
    <row r="6" spans="1:6" ht="16.5" thickBot="1" x14ac:dyDescent="0.3">
      <c r="A6" s="11" t="s">
        <v>2</v>
      </c>
      <c r="B6" s="129">
        <v>0.84976278098506663</v>
      </c>
      <c r="C6" s="129">
        <v>38.179593118693909</v>
      </c>
      <c r="D6" s="129">
        <v>38.736582130429561</v>
      </c>
      <c r="E6" s="129">
        <v>22.234061969891457</v>
      </c>
      <c r="F6" s="129">
        <v>100</v>
      </c>
    </row>
    <row r="7" spans="1:6" ht="16.5" thickBot="1" x14ac:dyDescent="0.3">
      <c r="A7" s="11" t="s">
        <v>3</v>
      </c>
      <c r="B7" s="129">
        <v>8.7075453549306232</v>
      </c>
      <c r="C7" s="129">
        <v>44.171351987015903</v>
      </c>
      <c r="D7" s="129">
        <v>39.383687301391859</v>
      </c>
      <c r="E7" s="129">
        <v>7.7374153566609181</v>
      </c>
      <c r="F7" s="129">
        <v>99.999999999999304</v>
      </c>
    </row>
    <row r="8" spans="1:6" ht="16.5" thickBot="1" x14ac:dyDescent="0.3">
      <c r="A8" s="11" t="s">
        <v>4</v>
      </c>
      <c r="B8" s="129">
        <v>5.1075775127352117</v>
      </c>
      <c r="C8" s="129">
        <v>35.098012465523638</v>
      </c>
      <c r="D8" s="129">
        <v>54.201352726425789</v>
      </c>
      <c r="E8" s="129">
        <v>5.5930572953152771</v>
      </c>
      <c r="F8" s="129">
        <v>99.999999999999915</v>
      </c>
    </row>
    <row r="9" spans="1:6" ht="16.5" thickBot="1" x14ac:dyDescent="0.3">
      <c r="A9" s="11" t="s">
        <v>5</v>
      </c>
      <c r="B9" s="129">
        <v>1.6647705859456192</v>
      </c>
      <c r="C9" s="129">
        <v>25.80192144851533</v>
      </c>
      <c r="D9" s="129">
        <v>60.87680160087379</v>
      </c>
      <c r="E9" s="129">
        <v>11.6565063646654</v>
      </c>
      <c r="F9" s="129">
        <v>100.00000000000014</v>
      </c>
    </row>
    <row r="10" spans="1:6" ht="16.5" thickBot="1" x14ac:dyDescent="0.3">
      <c r="A10" s="11" t="s">
        <v>6</v>
      </c>
      <c r="B10" s="129">
        <v>0.65003102185863404</v>
      </c>
      <c r="C10" s="129">
        <v>31.636383032240765</v>
      </c>
      <c r="D10" s="129">
        <v>64.195649778675417</v>
      </c>
      <c r="E10" s="129">
        <v>3.5179361672251552</v>
      </c>
      <c r="F10" s="129">
        <v>99.999999999999972</v>
      </c>
    </row>
    <row r="11" spans="1:6" ht="16.5" thickBot="1" x14ac:dyDescent="0.3">
      <c r="A11" s="11" t="s">
        <v>7</v>
      </c>
      <c r="B11" s="129">
        <v>1.3119573779386984</v>
      </c>
      <c r="C11" s="129">
        <v>25.321441614040964</v>
      </c>
      <c r="D11" s="129">
        <v>70.872274864293829</v>
      </c>
      <c r="E11" s="129">
        <v>2.4943261437263002</v>
      </c>
      <c r="F11" s="129">
        <v>99.999999999999787</v>
      </c>
    </row>
    <row r="12" spans="1:6" ht="16.5" thickBot="1" x14ac:dyDescent="0.3">
      <c r="A12" s="11" t="s">
        <v>8</v>
      </c>
      <c r="B12" s="129">
        <v>5.4996945693091677</v>
      </c>
      <c r="C12" s="129">
        <v>50.239563321122702</v>
      </c>
      <c r="D12" s="129">
        <v>38.079275420930756</v>
      </c>
      <c r="E12" s="129">
        <v>6.1814666886376264</v>
      </c>
      <c r="F12" s="129">
        <v>100.00000000000026</v>
      </c>
    </row>
    <row r="13" spans="1:6" ht="16.5" thickBot="1" x14ac:dyDescent="0.3">
      <c r="A13" s="11" t="s">
        <v>9</v>
      </c>
      <c r="B13" s="129">
        <v>4.7883373061355332</v>
      </c>
      <c r="C13" s="129">
        <v>38.914913316003094</v>
      </c>
      <c r="D13" s="129">
        <v>41.426110847195133</v>
      </c>
      <c r="E13" s="129">
        <v>14.870638530665703</v>
      </c>
      <c r="F13" s="129">
        <v>99.99999999999946</v>
      </c>
    </row>
    <row r="14" spans="1:6" ht="16.5" thickBot="1" x14ac:dyDescent="0.3">
      <c r="A14" s="291" t="s">
        <v>200</v>
      </c>
      <c r="B14" s="292"/>
      <c r="C14" s="292"/>
      <c r="D14" s="292"/>
      <c r="E14" s="292"/>
      <c r="F14" s="293"/>
    </row>
    <row r="15" spans="1:6" ht="16.5" thickBot="1" x14ac:dyDescent="0.3">
      <c r="A15" s="11" t="s">
        <v>11</v>
      </c>
      <c r="B15" s="129">
        <v>6.2424795840577678</v>
      </c>
      <c r="C15" s="129">
        <v>38.959317390977944</v>
      </c>
      <c r="D15" s="129">
        <v>42.627751255325009</v>
      </c>
      <c r="E15" s="129">
        <v>12.170451769639278</v>
      </c>
      <c r="F15" s="129">
        <v>100</v>
      </c>
    </row>
    <row r="16" spans="1:6" ht="16.5" thickBot="1" x14ac:dyDescent="0.3">
      <c r="A16" s="80" t="s">
        <v>78</v>
      </c>
      <c r="B16" s="129">
        <v>4.7883373061355332</v>
      </c>
      <c r="C16" s="129">
        <v>38.914913316003094</v>
      </c>
      <c r="D16" s="129">
        <v>41.426110847195133</v>
      </c>
      <c r="E16" s="129">
        <v>14.870638530665703</v>
      </c>
      <c r="F16" s="129">
        <v>99.99999999999946</v>
      </c>
    </row>
    <row r="17" spans="1:6" ht="16.5" thickBot="1" x14ac:dyDescent="0.3">
      <c r="A17" s="80" t="s">
        <v>79</v>
      </c>
      <c r="B17" s="129">
        <v>8.3505446890659876</v>
      </c>
      <c r="C17" s="129">
        <v>39.023689827152239</v>
      </c>
      <c r="D17" s="129">
        <v>44.369765260148199</v>
      </c>
      <c r="E17" s="129">
        <v>8.2560002236333236</v>
      </c>
      <c r="F17" s="129">
        <v>99.999999999999744</v>
      </c>
    </row>
    <row r="18" spans="1:6" ht="16.5" thickBot="1" x14ac:dyDescent="0.3">
      <c r="A18" s="11" t="s">
        <v>12</v>
      </c>
      <c r="B18" s="129">
        <v>3.8788494377740554</v>
      </c>
      <c r="C18" s="129">
        <v>33.062466604098098</v>
      </c>
      <c r="D18" s="129">
        <v>53.791907342958027</v>
      </c>
      <c r="E18" s="129">
        <v>9.266776615169281</v>
      </c>
      <c r="F18" s="129">
        <v>99.99999999999946</v>
      </c>
    </row>
    <row r="19" spans="1:6" ht="16.5" thickBot="1" x14ac:dyDescent="0.3">
      <c r="A19" s="291" t="s">
        <v>201</v>
      </c>
      <c r="B19" s="292"/>
      <c r="C19" s="292"/>
      <c r="D19" s="292"/>
      <c r="E19" s="292"/>
      <c r="F19" s="293"/>
    </row>
    <row r="20" spans="1:6" ht="16.5" thickBot="1" x14ac:dyDescent="0.3">
      <c r="A20" s="11" t="s">
        <v>17</v>
      </c>
      <c r="B20" s="129">
        <v>4.425904489490704</v>
      </c>
      <c r="C20" s="129">
        <v>34.710390516509925</v>
      </c>
      <c r="D20" s="129">
        <v>51.358841123491025</v>
      </c>
      <c r="E20" s="129">
        <v>9.5048638705076094</v>
      </c>
      <c r="F20" s="129">
        <v>99.999999999999261</v>
      </c>
    </row>
    <row r="21" spans="1:6" ht="16.5" thickBot="1" x14ac:dyDescent="0.3">
      <c r="A21" s="11" t="s">
        <v>21</v>
      </c>
      <c r="B21" s="129">
        <v>4.6364750601173537</v>
      </c>
      <c r="C21" s="129">
        <v>31.388121554359394</v>
      </c>
      <c r="D21" s="129">
        <v>48.314247218142931</v>
      </c>
      <c r="E21" s="129">
        <v>15.661156167380359</v>
      </c>
      <c r="F21" s="129">
        <v>100.00000000000004</v>
      </c>
    </row>
    <row r="22" spans="1:6" ht="16.5" thickBot="1" x14ac:dyDescent="0.3">
      <c r="A22" s="81" t="s">
        <v>14</v>
      </c>
      <c r="B22" s="130">
        <v>4.4413987510164761</v>
      </c>
      <c r="C22" s="130">
        <v>34.465930409832502</v>
      </c>
      <c r="D22" s="130">
        <v>51.134812979060207</v>
      </c>
      <c r="E22" s="130">
        <v>9.9578578600901064</v>
      </c>
      <c r="F22" s="130">
        <v>99.999999999999289</v>
      </c>
    </row>
    <row r="23" spans="1:6" ht="15.75" x14ac:dyDescent="0.25">
      <c r="A23" s="42"/>
      <c r="B23" s="42" t="s">
        <v>287</v>
      </c>
    </row>
  </sheetData>
  <mergeCells count="4">
    <mergeCell ref="A4:F4"/>
    <mergeCell ref="A14:F14"/>
    <mergeCell ref="A19:F19"/>
    <mergeCell ref="A1:F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D2231-2FCB-4F46-8FB1-CB226A746796}">
  <dimension ref="A1:F21"/>
  <sheetViews>
    <sheetView workbookViewId="0">
      <selection activeCell="A3" sqref="A3"/>
    </sheetView>
  </sheetViews>
  <sheetFormatPr baseColWidth="10" defaultRowHeight="15" x14ac:dyDescent="0.25"/>
  <cols>
    <col min="1" max="1" width="36.140625" customWidth="1"/>
    <col min="2" max="2" width="21.85546875" customWidth="1"/>
    <col min="3" max="3" width="20" customWidth="1"/>
    <col min="4" max="4" width="19" customWidth="1"/>
  </cols>
  <sheetData>
    <row r="1" spans="1:6" ht="45.75" customHeight="1" x14ac:dyDescent="0.25">
      <c r="A1" s="241" t="s">
        <v>202</v>
      </c>
      <c r="B1" s="241"/>
      <c r="C1" s="241"/>
      <c r="D1" s="241"/>
      <c r="E1" s="241"/>
      <c r="F1" s="241"/>
    </row>
    <row r="2" spans="1:6" ht="15.75" thickBot="1" x14ac:dyDescent="0.3"/>
    <row r="3" spans="1:6" ht="32.25" thickBot="1" x14ac:dyDescent="0.3">
      <c r="A3" s="151" t="s">
        <v>298</v>
      </c>
      <c r="B3" s="82" t="s">
        <v>203</v>
      </c>
      <c r="C3" s="82" t="s">
        <v>204</v>
      </c>
      <c r="D3" s="82" t="s">
        <v>205</v>
      </c>
      <c r="E3" s="83" t="s">
        <v>42</v>
      </c>
    </row>
    <row r="4" spans="1:6" ht="16.5" thickBot="1" x14ac:dyDescent="0.3">
      <c r="A4" s="294" t="s">
        <v>0</v>
      </c>
      <c r="B4" s="295"/>
      <c r="C4" s="295"/>
      <c r="D4" s="295"/>
      <c r="E4" s="296"/>
    </row>
    <row r="5" spans="1:6" ht="16.5" thickBot="1" x14ac:dyDescent="0.3">
      <c r="A5" s="84" t="s">
        <v>1</v>
      </c>
      <c r="B5" s="131">
        <v>42.636300090181919</v>
      </c>
      <c r="C5" s="131">
        <v>56.76810950397455</v>
      </c>
      <c r="D5" s="131">
        <v>0.59559040584353373</v>
      </c>
      <c r="E5" s="85">
        <v>100.00000000000001</v>
      </c>
    </row>
    <row r="6" spans="1:6" ht="16.5" thickBot="1" x14ac:dyDescent="0.3">
      <c r="A6" s="84" t="s">
        <v>2</v>
      </c>
      <c r="B6" s="131">
        <v>66.532053937855295</v>
      </c>
      <c r="C6" s="131">
        <v>32.027114947812088</v>
      </c>
      <c r="D6" s="131">
        <v>1.4408311143325079</v>
      </c>
      <c r="E6" s="85">
        <v>99.999999999999901</v>
      </c>
    </row>
    <row r="7" spans="1:6" ht="16.5" thickBot="1" x14ac:dyDescent="0.3">
      <c r="A7" s="84" t="s">
        <v>3</v>
      </c>
      <c r="B7" s="131">
        <v>39.133478042966615</v>
      </c>
      <c r="C7" s="131">
        <v>59.198205883476398</v>
      </c>
      <c r="D7" s="131">
        <v>1.6683160735564357</v>
      </c>
      <c r="E7" s="85">
        <v>99.99999999999946</v>
      </c>
    </row>
    <row r="8" spans="1:6" ht="16.5" thickBot="1" x14ac:dyDescent="0.3">
      <c r="A8" s="84" t="s">
        <v>4</v>
      </c>
      <c r="B8" s="131">
        <v>36.163074270066446</v>
      </c>
      <c r="C8" s="131">
        <v>62.07267530300097</v>
      </c>
      <c r="D8" s="131">
        <v>1.7642504269325527</v>
      </c>
      <c r="E8" s="85">
        <v>99.999999999999957</v>
      </c>
    </row>
    <row r="9" spans="1:6" ht="16.5" thickBot="1" x14ac:dyDescent="0.3">
      <c r="A9" s="84" t="s">
        <v>5</v>
      </c>
      <c r="B9" s="131">
        <v>68.855823608792349</v>
      </c>
      <c r="C9" s="131">
        <v>28.7737424691976</v>
      </c>
      <c r="D9" s="131">
        <v>2.3704339220102129</v>
      </c>
      <c r="E9" s="85">
        <v>100.00000000000016</v>
      </c>
    </row>
    <row r="10" spans="1:6" ht="16.5" thickBot="1" x14ac:dyDescent="0.3">
      <c r="A10" s="84" t="s">
        <v>6</v>
      </c>
      <c r="B10" s="131">
        <v>39.888263363863821</v>
      </c>
      <c r="C10" s="131">
        <v>57.09884300710516</v>
      </c>
      <c r="D10" s="131">
        <v>3.0128936290310007</v>
      </c>
      <c r="E10" s="85">
        <v>99.999999999999972</v>
      </c>
    </row>
    <row r="11" spans="1:6" ht="16.5" thickBot="1" x14ac:dyDescent="0.3">
      <c r="A11" s="84" t="s">
        <v>7</v>
      </c>
      <c r="B11" s="131">
        <v>23.829376029054586</v>
      </c>
      <c r="C11" s="131">
        <v>73.760771107296648</v>
      </c>
      <c r="D11" s="131">
        <v>2.4098528636486467</v>
      </c>
      <c r="E11" s="85">
        <v>99.999999999999886</v>
      </c>
    </row>
    <row r="12" spans="1:6" ht="16.5" thickBot="1" x14ac:dyDescent="0.3">
      <c r="A12" s="84" t="s">
        <v>8</v>
      </c>
      <c r="B12" s="131">
        <v>42.202127009571392</v>
      </c>
      <c r="C12" s="131">
        <v>50.735295524490553</v>
      </c>
      <c r="D12" s="131">
        <v>7.0625774659382943</v>
      </c>
      <c r="E12" s="85">
        <v>100.00000000000023</v>
      </c>
    </row>
    <row r="13" spans="1:6" ht="16.5" thickBot="1" x14ac:dyDescent="0.3">
      <c r="A13" s="84" t="s">
        <v>9</v>
      </c>
      <c r="B13" s="131">
        <v>42.742325351371576</v>
      </c>
      <c r="C13" s="131">
        <v>56.070169260037083</v>
      </c>
      <c r="D13" s="131">
        <v>1.1875053885908138</v>
      </c>
      <c r="E13" s="85">
        <v>99.99999999999946</v>
      </c>
    </row>
    <row r="14" spans="1:6" ht="16.5" thickBot="1" x14ac:dyDescent="0.3">
      <c r="A14" s="294" t="s">
        <v>10</v>
      </c>
      <c r="B14" s="295"/>
      <c r="C14" s="295"/>
      <c r="D14" s="295"/>
      <c r="E14" s="296"/>
    </row>
    <row r="15" spans="1:6" ht="16.5" thickBot="1" x14ac:dyDescent="0.3">
      <c r="A15" s="84" t="s">
        <v>11</v>
      </c>
      <c r="B15" s="131">
        <v>39.492523308056462</v>
      </c>
      <c r="C15" s="131">
        <v>58.95233374196431</v>
      </c>
      <c r="D15" s="131">
        <v>1.5551429499792961</v>
      </c>
      <c r="E15" s="85">
        <v>100.00000000000007</v>
      </c>
    </row>
    <row r="16" spans="1:6" ht="16.5" thickBot="1" x14ac:dyDescent="0.3">
      <c r="A16" s="86" t="s">
        <v>78</v>
      </c>
      <c r="B16" s="132">
        <v>42.742325351371576</v>
      </c>
      <c r="C16" s="132">
        <v>56.070169260037083</v>
      </c>
      <c r="D16" s="132">
        <v>1.1875053885908138</v>
      </c>
      <c r="E16" s="85">
        <v>99.99999999999946</v>
      </c>
    </row>
    <row r="17" spans="1:5" ht="16.5" thickBot="1" x14ac:dyDescent="0.3">
      <c r="A17" s="86" t="s">
        <v>79</v>
      </c>
      <c r="B17" s="132">
        <v>34.781296360245975</v>
      </c>
      <c r="C17" s="132">
        <v>63.130597769831795</v>
      </c>
      <c r="D17" s="132">
        <v>2.0881058699218666</v>
      </c>
      <c r="E17" s="85">
        <v>99.999999999999631</v>
      </c>
    </row>
    <row r="18" spans="1:5" ht="16.5" thickBot="1" x14ac:dyDescent="0.3">
      <c r="A18" s="84" t="s">
        <v>12</v>
      </c>
      <c r="B18" s="132">
        <v>48.476827599342663</v>
      </c>
      <c r="C18" s="132">
        <v>49.68008513318339</v>
      </c>
      <c r="D18" s="132">
        <v>1.8430872674734384</v>
      </c>
      <c r="E18" s="85">
        <v>99.999999999999488</v>
      </c>
    </row>
    <row r="19" spans="1:5" ht="16.5" thickBot="1" x14ac:dyDescent="0.3">
      <c r="A19" s="87" t="s">
        <v>14</v>
      </c>
      <c r="B19" s="133">
        <v>46.338542886325769</v>
      </c>
      <c r="C19" s="133">
        <v>51.886901244106319</v>
      </c>
      <c r="D19" s="133">
        <v>1.7745558695670949</v>
      </c>
      <c r="E19" s="85">
        <v>99.99999999999919</v>
      </c>
    </row>
    <row r="20" spans="1:5" ht="15.75" x14ac:dyDescent="0.25">
      <c r="A20" s="42"/>
    </row>
    <row r="21" spans="1:5" ht="15.75" x14ac:dyDescent="0.25">
      <c r="A21" s="9"/>
      <c r="B21" s="42" t="s">
        <v>287</v>
      </c>
    </row>
  </sheetData>
  <mergeCells count="3">
    <mergeCell ref="A1:F1"/>
    <mergeCell ref="A4:E4"/>
    <mergeCell ref="A14:E1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20574-F511-4807-BA69-5B65CF5F7DF8}">
  <dimension ref="A1:E50"/>
  <sheetViews>
    <sheetView workbookViewId="0">
      <selection activeCell="J15" sqref="J15"/>
    </sheetView>
  </sheetViews>
  <sheetFormatPr baseColWidth="10" defaultRowHeight="15" x14ac:dyDescent="0.25"/>
  <cols>
    <col min="1" max="1" width="45.42578125" customWidth="1"/>
    <col min="2" max="2" width="40.42578125" customWidth="1"/>
  </cols>
  <sheetData>
    <row r="1" spans="1:5" ht="15.75" x14ac:dyDescent="0.25">
      <c r="A1" s="9" t="s">
        <v>206</v>
      </c>
    </row>
    <row r="2" spans="1:5" ht="15.75" thickBot="1" x14ac:dyDescent="0.3"/>
    <row r="3" spans="1:5" ht="16.5" thickBot="1" x14ac:dyDescent="0.3">
      <c r="A3" s="297"/>
      <c r="B3" s="298"/>
      <c r="C3" s="100" t="s">
        <v>11</v>
      </c>
      <c r="D3" s="100" t="s">
        <v>12</v>
      </c>
      <c r="E3" s="100" t="s">
        <v>14</v>
      </c>
    </row>
    <row r="4" spans="1:5" ht="16.5" thickBot="1" x14ac:dyDescent="0.3">
      <c r="A4" s="299" t="s">
        <v>207</v>
      </c>
      <c r="B4" s="88" t="s">
        <v>208</v>
      </c>
      <c r="C4" s="134">
        <v>53.887870504596748</v>
      </c>
      <c r="D4" s="134">
        <v>54.799633873304174</v>
      </c>
      <c r="E4" s="134">
        <v>54.58263213226909</v>
      </c>
    </row>
    <row r="5" spans="1:5" ht="16.5" thickBot="1" x14ac:dyDescent="0.3">
      <c r="A5" s="300"/>
      <c r="B5" s="88" t="s">
        <v>209</v>
      </c>
      <c r="C5" s="134">
        <v>45.586216313451708</v>
      </c>
      <c r="D5" s="134">
        <v>44.168535687400102</v>
      </c>
      <c r="E5" s="134">
        <v>44.50594687833263</v>
      </c>
    </row>
    <row r="6" spans="1:5" ht="16.5" thickBot="1" x14ac:dyDescent="0.3">
      <c r="A6" s="301"/>
      <c r="B6" s="88" t="s">
        <v>210</v>
      </c>
      <c r="C6" s="134">
        <v>0.52591318195168102</v>
      </c>
      <c r="D6" s="134">
        <v>1.0318304392952593</v>
      </c>
      <c r="E6" s="134">
        <v>0.91142098939735405</v>
      </c>
    </row>
    <row r="7" spans="1:5" ht="16.5" customHeight="1" thickBot="1" x14ac:dyDescent="0.3">
      <c r="A7" s="299" t="s">
        <v>211</v>
      </c>
      <c r="B7" s="88" t="s">
        <v>208</v>
      </c>
      <c r="C7" s="134">
        <v>38.388291585437628</v>
      </c>
      <c r="D7" s="134">
        <v>35.343389043743592</v>
      </c>
      <c r="E7" s="134">
        <v>36.068082725795705</v>
      </c>
    </row>
    <row r="8" spans="1:5" ht="16.5" thickBot="1" x14ac:dyDescent="0.3">
      <c r="A8" s="300"/>
      <c r="B8" s="88" t="s">
        <v>209</v>
      </c>
      <c r="C8" s="134">
        <v>60.391760788158464</v>
      </c>
      <c r="D8" s="134">
        <v>61.106630999512788</v>
      </c>
      <c r="E8" s="134">
        <v>60.936490274625264</v>
      </c>
    </row>
    <row r="9" spans="1:5" ht="16.5" thickBot="1" x14ac:dyDescent="0.3">
      <c r="A9" s="301"/>
      <c r="B9" s="88" t="s">
        <v>210</v>
      </c>
      <c r="C9" s="134">
        <v>1.2199476264039764</v>
      </c>
      <c r="D9" s="134">
        <v>3.5499799567428747</v>
      </c>
      <c r="E9" s="134">
        <v>2.9954269995783638</v>
      </c>
    </row>
    <row r="10" spans="1:5" ht="16.5" customHeight="1" thickBot="1" x14ac:dyDescent="0.3">
      <c r="A10" s="299" t="s">
        <v>212</v>
      </c>
      <c r="B10" s="88" t="s">
        <v>208</v>
      </c>
      <c r="C10" s="134">
        <v>36.973585296555136</v>
      </c>
      <c r="D10" s="134">
        <v>41.808759646185663</v>
      </c>
      <c r="E10" s="134">
        <v>40.657977230388042</v>
      </c>
    </row>
    <row r="11" spans="1:5" ht="16.5" thickBot="1" x14ac:dyDescent="0.3">
      <c r="A11" s="300"/>
      <c r="B11" s="88" t="s">
        <v>209</v>
      </c>
      <c r="C11" s="134">
        <v>61.746552577572146</v>
      </c>
      <c r="D11" s="134">
        <v>53.645255579467069</v>
      </c>
      <c r="E11" s="134">
        <v>55.573382562371634</v>
      </c>
    </row>
    <row r="12" spans="1:5" ht="16.5" thickBot="1" x14ac:dyDescent="0.3">
      <c r="A12" s="301"/>
      <c r="B12" s="88" t="s">
        <v>210</v>
      </c>
      <c r="C12" s="134">
        <v>1.2798621258727605</v>
      </c>
      <c r="D12" s="134">
        <v>4.5459847743468158</v>
      </c>
      <c r="E12" s="134">
        <v>3.7686402072395304</v>
      </c>
    </row>
    <row r="13" spans="1:5" ht="16.5" customHeight="1" thickBot="1" x14ac:dyDescent="0.3">
      <c r="A13" s="299" t="s">
        <v>213</v>
      </c>
      <c r="B13" s="88" t="s">
        <v>208</v>
      </c>
      <c r="C13" s="134">
        <v>37.413480070016043</v>
      </c>
      <c r="D13" s="134">
        <v>38.191708109125486</v>
      </c>
      <c r="E13" s="134">
        <v>38.006488078133884</v>
      </c>
    </row>
    <row r="14" spans="1:5" ht="16.5" thickBot="1" x14ac:dyDescent="0.3">
      <c r="A14" s="300"/>
      <c r="B14" s="88" t="s">
        <v>209</v>
      </c>
      <c r="C14" s="134">
        <v>60.607871955304894</v>
      </c>
      <c r="D14" s="134">
        <v>56.406539100433882</v>
      </c>
      <c r="E14" s="134">
        <v>57.406465808902183</v>
      </c>
    </row>
    <row r="15" spans="1:5" ht="16.5" thickBot="1" x14ac:dyDescent="0.3">
      <c r="A15" s="301"/>
      <c r="B15" s="88" t="s">
        <v>210</v>
      </c>
      <c r="C15" s="134">
        <v>1.978647974679109</v>
      </c>
      <c r="D15" s="134">
        <v>5.4017527904401659</v>
      </c>
      <c r="E15" s="134">
        <v>4.5870461129631757</v>
      </c>
    </row>
    <row r="16" spans="1:5" ht="16.5" customHeight="1" thickBot="1" x14ac:dyDescent="0.3">
      <c r="A16" s="299" t="s">
        <v>214</v>
      </c>
      <c r="B16" s="88" t="s">
        <v>208</v>
      </c>
      <c r="C16" s="134">
        <v>46.35006763649681</v>
      </c>
      <c r="D16" s="134">
        <v>36.911049931625854</v>
      </c>
      <c r="E16" s="134">
        <v>39.157557464078259</v>
      </c>
    </row>
    <row r="17" spans="1:5" ht="16.5" thickBot="1" x14ac:dyDescent="0.3">
      <c r="A17" s="300"/>
      <c r="B17" s="88" t="s">
        <v>209</v>
      </c>
      <c r="C17" s="134">
        <v>51.434933387261808</v>
      </c>
      <c r="D17" s="134">
        <v>57.757099830336287</v>
      </c>
      <c r="E17" s="134">
        <v>56.252409937821632</v>
      </c>
    </row>
    <row r="18" spans="1:5" ht="16.5" thickBot="1" x14ac:dyDescent="0.3">
      <c r="A18" s="301"/>
      <c r="B18" s="88" t="s">
        <v>210</v>
      </c>
      <c r="C18" s="134">
        <v>2.214998976241398</v>
      </c>
      <c r="D18" s="134">
        <v>5.3318502380372461</v>
      </c>
      <c r="E18" s="134">
        <v>4.5900325980994232</v>
      </c>
    </row>
    <row r="19" spans="1:5" ht="16.5" thickBot="1" x14ac:dyDescent="0.3">
      <c r="A19" s="299" t="s">
        <v>215</v>
      </c>
      <c r="B19" s="88" t="s">
        <v>208</v>
      </c>
      <c r="C19" s="134">
        <v>70.266895569607129</v>
      </c>
      <c r="D19" s="134">
        <v>58.874692684395157</v>
      </c>
      <c r="E19" s="134">
        <v>61.586062701176424</v>
      </c>
    </row>
    <row r="20" spans="1:5" ht="16.5" thickBot="1" x14ac:dyDescent="0.3">
      <c r="A20" s="300"/>
      <c r="B20" s="88" t="s">
        <v>209</v>
      </c>
      <c r="C20" s="134">
        <v>28.741872610608514</v>
      </c>
      <c r="D20" s="134">
        <v>39.98389023401603</v>
      </c>
      <c r="E20" s="134">
        <v>37.308264648748072</v>
      </c>
    </row>
    <row r="21" spans="1:5" ht="16.5" thickBot="1" x14ac:dyDescent="0.3">
      <c r="A21" s="301"/>
      <c r="B21" s="88" t="s">
        <v>210</v>
      </c>
      <c r="C21" s="134">
        <v>0.99123181978464192</v>
      </c>
      <c r="D21" s="134">
        <v>1.1414170815883642</v>
      </c>
      <c r="E21" s="134">
        <v>1.1056726500749738</v>
      </c>
    </row>
    <row r="22" spans="1:5" ht="16.5" thickBot="1" x14ac:dyDescent="0.3">
      <c r="A22" s="299" t="s">
        <v>216</v>
      </c>
      <c r="B22" s="88" t="s">
        <v>208</v>
      </c>
      <c r="C22" s="134">
        <v>43.069468626399356</v>
      </c>
      <c r="D22" s="134">
        <v>31.142568461613607</v>
      </c>
      <c r="E22" s="134">
        <v>33.981197638585314</v>
      </c>
    </row>
    <row r="23" spans="1:5" ht="16.5" thickBot="1" x14ac:dyDescent="0.3">
      <c r="A23" s="300"/>
      <c r="B23" s="88" t="s">
        <v>209</v>
      </c>
      <c r="C23" s="134">
        <v>55.510078224988767</v>
      </c>
      <c r="D23" s="134">
        <v>63.66005324385123</v>
      </c>
      <c r="E23" s="134">
        <v>61.720340782063367</v>
      </c>
    </row>
    <row r="24" spans="1:5" ht="16.5" thickBot="1" x14ac:dyDescent="0.3">
      <c r="A24" s="301"/>
      <c r="B24" s="88" t="s">
        <v>210</v>
      </c>
      <c r="C24" s="134">
        <v>1.4204531486118979</v>
      </c>
      <c r="D24" s="134">
        <v>5.1973782945347011</v>
      </c>
      <c r="E24" s="134">
        <v>4.298461579350815</v>
      </c>
    </row>
    <row r="25" spans="1:5" ht="16.5" thickBot="1" x14ac:dyDescent="0.3">
      <c r="A25" s="299" t="s">
        <v>217</v>
      </c>
      <c r="B25" s="88" t="s">
        <v>208</v>
      </c>
      <c r="C25" s="134">
        <v>66.21058234340363</v>
      </c>
      <c r="D25" s="134">
        <v>56.064011100028566</v>
      </c>
      <c r="E25" s="134">
        <v>58.478917972704721</v>
      </c>
    </row>
    <row r="26" spans="1:5" ht="16.5" thickBot="1" x14ac:dyDescent="0.3">
      <c r="A26" s="300"/>
      <c r="B26" s="88" t="s">
        <v>209</v>
      </c>
      <c r="C26" s="134">
        <v>33.13312451984303</v>
      </c>
      <c r="D26" s="134">
        <v>42.895314023203682</v>
      </c>
      <c r="E26" s="134">
        <v>40.571890872803898</v>
      </c>
    </row>
    <row r="27" spans="1:5" ht="16.5" thickBot="1" x14ac:dyDescent="0.3">
      <c r="A27" s="301"/>
      <c r="B27" s="88" t="s">
        <v>210</v>
      </c>
      <c r="C27" s="134">
        <v>0.65629313675348833</v>
      </c>
      <c r="D27" s="134">
        <v>1.0406748767673257</v>
      </c>
      <c r="E27" s="134">
        <v>0.94919115449051461</v>
      </c>
    </row>
    <row r="28" spans="1:5" ht="16.5" customHeight="1" thickBot="1" x14ac:dyDescent="0.3">
      <c r="A28" s="299" t="s">
        <v>218</v>
      </c>
      <c r="B28" s="88" t="s">
        <v>208</v>
      </c>
      <c r="C28" s="134">
        <v>47.460538216936534</v>
      </c>
      <c r="D28" s="134">
        <v>42.742932548698064</v>
      </c>
      <c r="E28" s="134">
        <v>43.865733352786727</v>
      </c>
    </row>
    <row r="29" spans="1:5" ht="16.5" thickBot="1" x14ac:dyDescent="0.3">
      <c r="A29" s="300"/>
      <c r="B29" s="88" t="s">
        <v>209</v>
      </c>
      <c r="C29" s="134">
        <v>51.209673384514034</v>
      </c>
      <c r="D29" s="134">
        <v>55.611186213881815</v>
      </c>
      <c r="E29" s="134">
        <v>54.563616219362011</v>
      </c>
    </row>
    <row r="30" spans="1:5" ht="16.5" thickBot="1" x14ac:dyDescent="0.3">
      <c r="A30" s="301"/>
      <c r="B30" s="88" t="s">
        <v>210</v>
      </c>
      <c r="C30" s="134">
        <v>1.3297883985495018</v>
      </c>
      <c r="D30" s="134">
        <v>1.6458812374196243</v>
      </c>
      <c r="E30" s="134">
        <v>1.5706504278503599</v>
      </c>
    </row>
    <row r="31" spans="1:5" ht="16.5" thickBot="1" x14ac:dyDescent="0.3">
      <c r="A31" s="299" t="s">
        <v>219</v>
      </c>
      <c r="B31" s="88" t="s">
        <v>208</v>
      </c>
      <c r="C31" s="134">
        <v>55.647753724729185</v>
      </c>
      <c r="D31" s="134">
        <v>42.285141802016575</v>
      </c>
      <c r="E31" s="134">
        <v>45.465473620031887</v>
      </c>
    </row>
    <row r="32" spans="1:5" ht="16.5" thickBot="1" x14ac:dyDescent="0.3">
      <c r="A32" s="300"/>
      <c r="B32" s="88" t="s">
        <v>209</v>
      </c>
      <c r="C32" s="134">
        <v>42.692924469777807</v>
      </c>
      <c r="D32" s="134">
        <v>56.441052840507631</v>
      </c>
      <c r="E32" s="134">
        <v>53.168967237147328</v>
      </c>
    </row>
    <row r="33" spans="1:5" ht="16.5" thickBot="1" x14ac:dyDescent="0.3">
      <c r="A33" s="301"/>
      <c r="B33" s="88" t="s">
        <v>210</v>
      </c>
      <c r="C33" s="134">
        <v>1.6593218054930889</v>
      </c>
      <c r="D33" s="134">
        <v>1.2738053574752388</v>
      </c>
      <c r="E33" s="134">
        <v>1.3655591428198197</v>
      </c>
    </row>
    <row r="34" spans="1:5" ht="16.5" thickBot="1" x14ac:dyDescent="0.3">
      <c r="A34" s="299" t="s">
        <v>220</v>
      </c>
      <c r="B34" s="88" t="s">
        <v>208</v>
      </c>
      <c r="C34" s="134">
        <v>26.914661574740624</v>
      </c>
      <c r="D34" s="134">
        <v>19.957377113812075</v>
      </c>
      <c r="E34" s="134">
        <v>21.613226529035092</v>
      </c>
    </row>
    <row r="35" spans="1:5" ht="16.5" thickBot="1" x14ac:dyDescent="0.3">
      <c r="A35" s="300"/>
      <c r="B35" s="88" t="s">
        <v>209</v>
      </c>
      <c r="C35" s="134">
        <v>37.390335356207935</v>
      </c>
      <c r="D35" s="134">
        <v>55.815117417133997</v>
      </c>
      <c r="E35" s="134">
        <v>51.429977672952063</v>
      </c>
    </row>
    <row r="36" spans="1:5" ht="16.5" thickBot="1" x14ac:dyDescent="0.3">
      <c r="A36" s="301"/>
      <c r="B36" s="88" t="s">
        <v>210</v>
      </c>
      <c r="C36" s="134">
        <v>35.695003069051431</v>
      </c>
      <c r="D36" s="134">
        <v>24.227505469053327</v>
      </c>
      <c r="E36" s="134">
        <v>26.956795798012251</v>
      </c>
    </row>
    <row r="37" spans="1:5" ht="16.5" customHeight="1" thickBot="1" x14ac:dyDescent="0.3">
      <c r="A37" s="299" t="s">
        <v>221</v>
      </c>
      <c r="B37" s="88" t="s">
        <v>208</v>
      </c>
      <c r="C37" s="134">
        <v>32.15989915180522</v>
      </c>
      <c r="D37" s="134">
        <v>38.852174963246128</v>
      </c>
      <c r="E37" s="134">
        <v>37.259398205141899</v>
      </c>
    </row>
    <row r="38" spans="1:5" ht="16.5" thickBot="1" x14ac:dyDescent="0.3">
      <c r="A38" s="300"/>
      <c r="B38" s="88" t="s">
        <v>209</v>
      </c>
      <c r="C38" s="134">
        <v>63.209229276667244</v>
      </c>
      <c r="D38" s="134">
        <v>57.905260880720824</v>
      </c>
      <c r="E38" s="134">
        <v>59.167617338345977</v>
      </c>
    </row>
    <row r="39" spans="1:5" ht="16.5" thickBot="1" x14ac:dyDescent="0.3">
      <c r="A39" s="301"/>
      <c r="B39" s="88" t="s">
        <v>210</v>
      </c>
      <c r="C39" s="134">
        <v>4.6308715715276527</v>
      </c>
      <c r="D39" s="134">
        <v>3.2425641560324641</v>
      </c>
      <c r="E39" s="134">
        <v>3.5729844565114175</v>
      </c>
    </row>
    <row r="40" spans="1:5" ht="16.5" customHeight="1" thickBot="1" x14ac:dyDescent="0.3">
      <c r="A40" s="299" t="s">
        <v>222</v>
      </c>
      <c r="B40" s="88" t="s">
        <v>208</v>
      </c>
      <c r="C40" s="134">
        <v>32.327005274402929</v>
      </c>
      <c r="D40" s="134">
        <v>30.820413516218004</v>
      </c>
      <c r="E40" s="134">
        <v>31.178985757410612</v>
      </c>
    </row>
    <row r="41" spans="1:5" ht="16.5" thickBot="1" x14ac:dyDescent="0.3">
      <c r="A41" s="300"/>
      <c r="B41" s="88" t="s">
        <v>209</v>
      </c>
      <c r="C41" s="134">
        <v>65.912981458396928</v>
      </c>
      <c r="D41" s="134">
        <v>66.310898722602701</v>
      </c>
      <c r="E41" s="134">
        <v>66.216193514997173</v>
      </c>
    </row>
    <row r="42" spans="1:5" ht="16.5" thickBot="1" x14ac:dyDescent="0.3">
      <c r="A42" s="301"/>
      <c r="B42" s="88" t="s">
        <v>210</v>
      </c>
      <c r="C42" s="134">
        <v>1.760013267200224</v>
      </c>
      <c r="D42" s="134">
        <v>2.8686877611788026</v>
      </c>
      <c r="E42" s="134">
        <v>2.6048207275916484</v>
      </c>
    </row>
    <row r="43" spans="1:5" ht="16.5" thickBot="1" x14ac:dyDescent="0.3">
      <c r="A43" s="299" t="s">
        <v>223</v>
      </c>
      <c r="B43" s="88" t="s">
        <v>208</v>
      </c>
      <c r="C43" s="134">
        <v>49.795187857796471</v>
      </c>
      <c r="D43" s="134">
        <v>39.857275987766556</v>
      </c>
      <c r="E43" s="134">
        <v>42.222521458314752</v>
      </c>
    </row>
    <row r="44" spans="1:5" ht="16.5" thickBot="1" x14ac:dyDescent="0.3">
      <c r="A44" s="300"/>
      <c r="B44" s="88" t="s">
        <v>209</v>
      </c>
      <c r="C44" s="134">
        <v>48.782759258028626</v>
      </c>
      <c r="D44" s="134">
        <v>58.29342419199314</v>
      </c>
      <c r="E44" s="134">
        <v>56.029864457195863</v>
      </c>
    </row>
    <row r="45" spans="1:5" ht="16.5" thickBot="1" x14ac:dyDescent="0.3">
      <c r="A45" s="301"/>
      <c r="B45" s="88" t="s">
        <v>210</v>
      </c>
      <c r="C45" s="134">
        <v>1.4220528841749922</v>
      </c>
      <c r="D45" s="134">
        <v>1.8492998202397009</v>
      </c>
      <c r="E45" s="134">
        <v>1.7476140844886849</v>
      </c>
    </row>
    <row r="46" spans="1:5" ht="16.5" thickBot="1" x14ac:dyDescent="0.3">
      <c r="A46" s="299" t="s">
        <v>224</v>
      </c>
      <c r="B46" s="88" t="s">
        <v>208</v>
      </c>
      <c r="C46" s="134">
        <v>32.513947888445351</v>
      </c>
      <c r="D46" s="134">
        <v>20.299768049353208</v>
      </c>
      <c r="E46" s="134">
        <v>23.206770437651468</v>
      </c>
    </row>
    <row r="47" spans="1:5" ht="16.5" thickBot="1" x14ac:dyDescent="0.3">
      <c r="A47" s="300"/>
      <c r="B47" s="88" t="s">
        <v>209</v>
      </c>
      <c r="C47" s="134">
        <v>63.334403631323767</v>
      </c>
      <c r="D47" s="134">
        <v>74.736969601333698</v>
      </c>
      <c r="E47" s="134">
        <v>72.023133146964312</v>
      </c>
    </row>
    <row r="48" spans="1:5" ht="16.5" thickBot="1" x14ac:dyDescent="0.3">
      <c r="A48" s="301"/>
      <c r="B48" s="88" t="s">
        <v>210</v>
      </c>
      <c r="C48" s="134">
        <v>4.1516484802310014</v>
      </c>
      <c r="D48" s="134">
        <v>4.9632623493126653</v>
      </c>
      <c r="E48" s="134">
        <v>4.7700964153835299</v>
      </c>
    </row>
    <row r="49" spans="1:2" ht="15.75" x14ac:dyDescent="0.25">
      <c r="A49" s="42"/>
    </row>
    <row r="50" spans="1:2" ht="15.75" x14ac:dyDescent="0.25">
      <c r="A50" s="25"/>
      <c r="B50" s="42" t="s">
        <v>287</v>
      </c>
    </row>
  </sheetData>
  <mergeCells count="16">
    <mergeCell ref="A46:A48"/>
    <mergeCell ref="A31:A33"/>
    <mergeCell ref="A34:A36"/>
    <mergeCell ref="A37:A39"/>
    <mergeCell ref="A40:A42"/>
    <mergeCell ref="A43:A45"/>
    <mergeCell ref="A16:A18"/>
    <mergeCell ref="A19:A21"/>
    <mergeCell ref="A22:A24"/>
    <mergeCell ref="A25:A27"/>
    <mergeCell ref="A28:A30"/>
    <mergeCell ref="A3:B3"/>
    <mergeCell ref="A4:A6"/>
    <mergeCell ref="A7:A9"/>
    <mergeCell ref="A10:A12"/>
    <mergeCell ref="A13:A1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E665B-1462-4D1D-8CA6-4C60F67E700F}">
  <dimension ref="A2:F18"/>
  <sheetViews>
    <sheetView workbookViewId="0">
      <selection activeCell="F21" sqref="F21"/>
    </sheetView>
  </sheetViews>
  <sheetFormatPr baseColWidth="10" defaultRowHeight="15" x14ac:dyDescent="0.25"/>
  <cols>
    <col min="1" max="1" width="56" customWidth="1"/>
    <col min="2" max="2" width="21.140625" customWidth="1"/>
    <col min="4" max="4" width="21.5703125" customWidth="1"/>
    <col min="5" max="5" width="18.7109375" bestFit="1" customWidth="1"/>
    <col min="6" max="6" width="18.5703125" customWidth="1"/>
  </cols>
  <sheetData>
    <row r="2" spans="1:6" ht="16.5" thickBot="1" x14ac:dyDescent="0.3">
      <c r="A2" s="89" t="s">
        <v>242</v>
      </c>
    </row>
    <row r="3" spans="1:6" ht="21" customHeight="1" thickBot="1" x14ac:dyDescent="0.3">
      <c r="A3" s="8"/>
      <c r="B3" s="18" t="s">
        <v>225</v>
      </c>
      <c r="C3" s="18" t="s">
        <v>226</v>
      </c>
      <c r="D3" s="18" t="s">
        <v>227</v>
      </c>
      <c r="E3" s="18" t="s">
        <v>228</v>
      </c>
      <c r="F3" s="90" t="s">
        <v>229</v>
      </c>
    </row>
    <row r="4" spans="1:6" ht="21" customHeight="1" thickBot="1" x14ac:dyDescent="0.3">
      <c r="A4" s="4" t="s">
        <v>230</v>
      </c>
      <c r="B4" s="103">
        <v>5.4499840172065595</v>
      </c>
      <c r="C4" s="103">
        <v>61.528776613309709</v>
      </c>
      <c r="D4" s="103">
        <v>31.806245741591731</v>
      </c>
      <c r="E4" s="103">
        <v>1.2149936278914095</v>
      </c>
      <c r="F4" s="119">
        <v>33.957521261033122</v>
      </c>
    </row>
    <row r="5" spans="1:6" ht="21" customHeight="1" thickBot="1" x14ac:dyDescent="0.3">
      <c r="A5" s="4" t="s">
        <v>231</v>
      </c>
      <c r="B5" s="103">
        <v>1.8855785504364964</v>
      </c>
      <c r="C5" s="103">
        <v>36.154809695836718</v>
      </c>
      <c r="D5" s="103">
        <v>55.385615629441645</v>
      </c>
      <c r="E5" s="103">
        <v>6.5739961242847906</v>
      </c>
      <c r="F5" s="119">
        <v>-23.919223507453218</v>
      </c>
    </row>
    <row r="6" spans="1:6" ht="21" customHeight="1" thickBot="1" x14ac:dyDescent="0.3">
      <c r="A6" s="4" t="s">
        <v>232</v>
      </c>
      <c r="B6" s="103">
        <v>3.4373396650561849</v>
      </c>
      <c r="C6" s="103">
        <v>50.559733225643768</v>
      </c>
      <c r="D6" s="103">
        <v>42.684922494768976</v>
      </c>
      <c r="E6" s="103">
        <v>3.3180046145301691</v>
      </c>
      <c r="F6" s="119">
        <v>7.9941457814008103</v>
      </c>
    </row>
    <row r="7" spans="1:6" ht="21" customHeight="1" thickBot="1" x14ac:dyDescent="0.3">
      <c r="A7" s="4" t="s">
        <v>233</v>
      </c>
      <c r="B7" s="103">
        <v>3.3026304713102697</v>
      </c>
      <c r="C7" s="103">
        <v>51.924820955527785</v>
      </c>
      <c r="D7" s="103">
        <v>41.919875015219326</v>
      </c>
      <c r="E7" s="103">
        <v>2.8526735579416771</v>
      </c>
      <c r="F7" s="119">
        <v>10.454902853677055</v>
      </c>
    </row>
    <row r="8" spans="1:6" ht="21" customHeight="1" thickBot="1" x14ac:dyDescent="0.3">
      <c r="A8" s="4" t="s">
        <v>234</v>
      </c>
      <c r="B8" s="103">
        <v>2.7510371210264228</v>
      </c>
      <c r="C8" s="103">
        <v>50.53285584084751</v>
      </c>
      <c r="D8" s="103">
        <v>42.051429674315031</v>
      </c>
      <c r="E8" s="103">
        <v>4.664677363810215</v>
      </c>
      <c r="F8" s="119">
        <v>6.5677859237486871</v>
      </c>
    </row>
    <row r="9" spans="1:6" ht="21" customHeight="1" thickBot="1" x14ac:dyDescent="0.3">
      <c r="A9" s="4" t="s">
        <v>235</v>
      </c>
      <c r="B9" s="103">
        <v>3.856652132473152</v>
      </c>
      <c r="C9" s="103">
        <v>41.424037778857283</v>
      </c>
      <c r="D9" s="103">
        <v>45.816905448554692</v>
      </c>
      <c r="E9" s="103">
        <v>8.9024046401141685</v>
      </c>
      <c r="F9" s="119">
        <v>-9.4386201773384286</v>
      </c>
    </row>
    <row r="10" spans="1:6" ht="21" customHeight="1" thickBot="1" x14ac:dyDescent="0.3">
      <c r="A10" s="4" t="s">
        <v>236</v>
      </c>
      <c r="B10" s="103">
        <v>2.06677729256876</v>
      </c>
      <c r="C10" s="103">
        <v>21.293976426539803</v>
      </c>
      <c r="D10" s="103">
        <v>43.30705204863122</v>
      </c>
      <c r="E10" s="103">
        <v>33.332194232259653</v>
      </c>
      <c r="F10" s="119">
        <v>-53.278492561782315</v>
      </c>
    </row>
    <row r="11" spans="1:6" ht="21" customHeight="1" thickBot="1" x14ac:dyDescent="0.3">
      <c r="A11" s="4" t="s">
        <v>237</v>
      </c>
      <c r="B11" s="103">
        <v>2.6198412421782229</v>
      </c>
      <c r="C11" s="103">
        <v>37.954609890196977</v>
      </c>
      <c r="D11" s="103">
        <v>50.498773262187733</v>
      </c>
      <c r="E11" s="103">
        <v>8.9267756054364149</v>
      </c>
      <c r="F11" s="119">
        <v>-18.851097735248942</v>
      </c>
    </row>
    <row r="12" spans="1:6" ht="21" customHeight="1" thickBot="1" x14ac:dyDescent="0.3">
      <c r="A12" s="4" t="s">
        <v>238</v>
      </c>
      <c r="B12" s="103">
        <v>6.5800206896793902</v>
      </c>
      <c r="C12" s="103">
        <v>56.589003426528627</v>
      </c>
      <c r="D12" s="103">
        <v>33.809506988895578</v>
      </c>
      <c r="E12" s="103">
        <v>3.0214688948953987</v>
      </c>
      <c r="F12" s="119">
        <v>26.338048232417044</v>
      </c>
    </row>
    <row r="13" spans="1:6" ht="21" customHeight="1" thickBot="1" x14ac:dyDescent="0.3">
      <c r="A13" s="4" t="s">
        <v>239</v>
      </c>
      <c r="B13" s="103">
        <v>2.3852301475960518</v>
      </c>
      <c r="C13" s="103">
        <v>37.600886376621176</v>
      </c>
      <c r="D13" s="103">
        <v>51.188803174278029</v>
      </c>
      <c r="E13" s="103">
        <v>8.8250803015039256</v>
      </c>
      <c r="F13" s="119">
        <v>-20.027766951564722</v>
      </c>
    </row>
    <row r="14" spans="1:6" ht="21" customHeight="1" thickBot="1" x14ac:dyDescent="0.3">
      <c r="A14" s="4" t="s">
        <v>240</v>
      </c>
      <c r="B14" s="103">
        <v>3.9915857445593166</v>
      </c>
      <c r="C14" s="103">
        <v>43.250966350930916</v>
      </c>
      <c r="D14" s="103">
        <v>47.41735233672695</v>
      </c>
      <c r="E14" s="103">
        <v>5.3400955677819546</v>
      </c>
      <c r="F14" s="119">
        <v>-5.5148958090186753</v>
      </c>
    </row>
    <row r="15" spans="1:6" ht="15.75" x14ac:dyDescent="0.25">
      <c r="A15" s="42"/>
    </row>
    <row r="16" spans="1:6" ht="15.75" x14ac:dyDescent="0.25">
      <c r="B16" s="42" t="s">
        <v>287</v>
      </c>
    </row>
    <row r="18" spans="1:1" x14ac:dyDescent="0.25">
      <c r="A18" s="31" t="s">
        <v>241</v>
      </c>
    </row>
  </sheetData>
  <hyperlinks>
    <hyperlink ref="A18" location="_ftnref1" display="_ftnref1" xr:uid="{4C3BD373-E0C4-4A2A-8372-B72FD7A37E03}"/>
    <hyperlink ref="F3" location="_ftn1" display="_ftn1" xr:uid="{6C813AD0-882E-4524-AC74-A8A450E5731C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141A-8D18-44D0-BBFA-1213FFA95F5B}">
  <dimension ref="A1:I22"/>
  <sheetViews>
    <sheetView workbookViewId="0">
      <selection activeCell="A22" sqref="A22"/>
    </sheetView>
  </sheetViews>
  <sheetFormatPr baseColWidth="10" defaultRowHeight="15" x14ac:dyDescent="0.25"/>
  <cols>
    <col min="1" max="1" width="22.5703125" customWidth="1"/>
    <col min="2" max="9" width="25" customWidth="1"/>
  </cols>
  <sheetData>
    <row r="1" spans="1:9" ht="39" customHeight="1" thickBot="1" x14ac:dyDescent="0.3">
      <c r="A1" s="304" t="s">
        <v>249</v>
      </c>
      <c r="B1" s="304"/>
      <c r="C1" s="304"/>
      <c r="D1" s="304"/>
      <c r="E1" s="304"/>
      <c r="F1" s="304"/>
      <c r="G1" s="304"/>
      <c r="H1" s="304"/>
      <c r="I1" s="304"/>
    </row>
    <row r="2" spans="1:9" ht="42" customHeight="1" thickBot="1" x14ac:dyDescent="0.3">
      <c r="A2" s="309" t="s">
        <v>298</v>
      </c>
      <c r="B2" s="305" t="s">
        <v>243</v>
      </c>
      <c r="C2" s="306"/>
      <c r="D2" s="306"/>
      <c r="E2" s="307"/>
      <c r="F2" s="287" t="s">
        <v>244</v>
      </c>
      <c r="G2" s="288"/>
      <c r="H2" s="288"/>
      <c r="I2" s="308"/>
    </row>
    <row r="3" spans="1:9" ht="17.25" thickBot="1" x14ac:dyDescent="0.3">
      <c r="A3" s="310"/>
      <c r="B3" s="163" t="s">
        <v>245</v>
      </c>
      <c r="C3" s="163" t="s">
        <v>226</v>
      </c>
      <c r="D3" s="163" t="s">
        <v>227</v>
      </c>
      <c r="E3" s="163" t="s">
        <v>228</v>
      </c>
      <c r="F3" s="163" t="s">
        <v>245</v>
      </c>
      <c r="G3" s="163" t="s">
        <v>226</v>
      </c>
      <c r="H3" s="163" t="s">
        <v>227</v>
      </c>
      <c r="I3" s="164" t="s">
        <v>228</v>
      </c>
    </row>
    <row r="4" spans="1:9" ht="16.5" thickBot="1" x14ac:dyDescent="0.3">
      <c r="A4" s="92" t="s">
        <v>0</v>
      </c>
      <c r="B4" s="93"/>
      <c r="C4" s="93"/>
      <c r="D4" s="93"/>
      <c r="E4" s="93"/>
      <c r="F4" s="93"/>
      <c r="G4" s="93"/>
      <c r="H4" s="93"/>
      <c r="I4" s="94"/>
    </row>
    <row r="5" spans="1:9" ht="16.5" thickBot="1" x14ac:dyDescent="0.3">
      <c r="A5" s="91" t="s">
        <v>1</v>
      </c>
      <c r="B5" s="134">
        <v>1.3015628674720672</v>
      </c>
      <c r="C5" s="134">
        <v>65.035486987820434</v>
      </c>
      <c r="D5" s="134">
        <v>29.972147427789142</v>
      </c>
      <c r="E5" s="134">
        <v>3.6908027169184185</v>
      </c>
      <c r="F5" s="134">
        <v>1.5407298520138084</v>
      </c>
      <c r="G5" s="134">
        <v>56.588067549406972</v>
      </c>
      <c r="H5" s="134">
        <v>37.445999640690289</v>
      </c>
      <c r="I5" s="134">
        <v>4.4252029578889838</v>
      </c>
    </row>
    <row r="6" spans="1:9" ht="16.5" thickBot="1" x14ac:dyDescent="0.3">
      <c r="A6" s="91" t="s">
        <v>2</v>
      </c>
      <c r="B6" s="134">
        <v>0.69442724577179349</v>
      </c>
      <c r="C6" s="134">
        <v>64.472680091195983</v>
      </c>
      <c r="D6" s="134">
        <v>33.679235185479847</v>
      </c>
      <c r="E6" s="134">
        <v>1.1536574775522497</v>
      </c>
      <c r="F6" s="134">
        <v>8.9567269441493708E-2</v>
      </c>
      <c r="G6" s="134">
        <v>33.892402506348283</v>
      </c>
      <c r="H6" s="134">
        <v>64.014606152295457</v>
      </c>
      <c r="I6" s="134">
        <v>2.0034240719147154</v>
      </c>
    </row>
    <row r="7" spans="1:9" ht="16.5" thickBot="1" x14ac:dyDescent="0.3">
      <c r="A7" s="91" t="s">
        <v>3</v>
      </c>
      <c r="B7" s="134">
        <v>21.022670543696194</v>
      </c>
      <c r="C7" s="134">
        <v>57.919049781551934</v>
      </c>
      <c r="D7" s="134">
        <v>19.896512019529066</v>
      </c>
      <c r="E7" s="134">
        <v>1.1617676552221678</v>
      </c>
      <c r="F7" s="134">
        <v>8.142924860253542</v>
      </c>
      <c r="G7" s="134">
        <v>53.912846361808221</v>
      </c>
      <c r="H7" s="134">
        <v>28.241100106163046</v>
      </c>
      <c r="I7" s="134">
        <v>9.703128671774726</v>
      </c>
    </row>
    <row r="8" spans="1:9" ht="16.5" thickBot="1" x14ac:dyDescent="0.3">
      <c r="A8" s="91" t="s">
        <v>4</v>
      </c>
      <c r="B8" s="134">
        <v>2.6403304163137511</v>
      </c>
      <c r="C8" s="134">
        <v>64.193114151387405</v>
      </c>
      <c r="D8" s="134">
        <v>32.479898027417576</v>
      </c>
      <c r="E8" s="134">
        <v>0.68665740488132454</v>
      </c>
      <c r="F8" s="134">
        <v>2.8580096101735557</v>
      </c>
      <c r="G8" s="134">
        <v>56.869051831940588</v>
      </c>
      <c r="H8" s="134">
        <v>38.591060466972053</v>
      </c>
      <c r="I8" s="134">
        <v>1.6818780909137603</v>
      </c>
    </row>
    <row r="9" spans="1:9" ht="16.5" thickBot="1" x14ac:dyDescent="0.3">
      <c r="A9" s="91" t="s">
        <v>5</v>
      </c>
      <c r="B9" s="134">
        <v>2.8529860847914597</v>
      </c>
      <c r="C9" s="134">
        <v>60.539529739406184</v>
      </c>
      <c r="D9" s="134">
        <v>35.575625017644427</v>
      </c>
      <c r="E9" s="134">
        <v>1.0318591581581098</v>
      </c>
      <c r="F9" s="134">
        <v>0.80510172137797076</v>
      </c>
      <c r="G9" s="134">
        <v>51.104451984840068</v>
      </c>
      <c r="H9" s="134">
        <v>41.93854926177908</v>
      </c>
      <c r="I9" s="134">
        <v>6.1518970320030251</v>
      </c>
    </row>
    <row r="10" spans="1:9" ht="16.5" thickBot="1" x14ac:dyDescent="0.3">
      <c r="A10" s="91" t="s">
        <v>6</v>
      </c>
      <c r="B10" s="134">
        <v>0.3912430892946136</v>
      </c>
      <c r="C10" s="134">
        <v>49.941510679384329</v>
      </c>
      <c r="D10" s="134">
        <v>49.64568888326874</v>
      </c>
      <c r="E10" s="134">
        <v>2.1557348052287591E-2</v>
      </c>
      <c r="F10" s="134">
        <v>0.50541360173499816</v>
      </c>
      <c r="G10" s="134">
        <v>47.562532506811316</v>
      </c>
      <c r="H10" s="134">
        <v>51.720173209075107</v>
      </c>
      <c r="I10" s="134">
        <v>0.21188068237857896</v>
      </c>
    </row>
    <row r="11" spans="1:9" ht="16.5" thickBot="1" x14ac:dyDescent="0.3">
      <c r="A11" s="91" t="s">
        <v>7</v>
      </c>
      <c r="B11" s="134">
        <v>6.6484618111255349</v>
      </c>
      <c r="C11" s="134">
        <v>47.818325559388761</v>
      </c>
      <c r="D11" s="134">
        <v>45.318153304986062</v>
      </c>
      <c r="E11" s="134">
        <v>0.2150593244992611</v>
      </c>
      <c r="F11" s="134">
        <v>2.6536244503851969</v>
      </c>
      <c r="G11" s="134">
        <v>67.708455914651154</v>
      </c>
      <c r="H11" s="134">
        <v>27.218117008139053</v>
      </c>
      <c r="I11" s="134">
        <v>2.4198026268244548</v>
      </c>
    </row>
    <row r="12" spans="1:9" ht="16.5" thickBot="1" x14ac:dyDescent="0.3">
      <c r="A12" s="91" t="s">
        <v>8</v>
      </c>
      <c r="B12" s="134">
        <v>12.886293010555622</v>
      </c>
      <c r="C12" s="134">
        <v>48.892457621793497</v>
      </c>
      <c r="D12" s="134">
        <v>38.221249367651176</v>
      </c>
      <c r="E12" s="134">
        <v>0</v>
      </c>
      <c r="F12" s="134">
        <v>0.13092780539905763</v>
      </c>
      <c r="G12" s="134">
        <v>48.771349058952509</v>
      </c>
      <c r="H12" s="134">
        <v>47.789169139665958</v>
      </c>
      <c r="I12" s="134">
        <v>3.3085539959826993</v>
      </c>
    </row>
    <row r="13" spans="1:9" ht="16.5" thickBot="1" x14ac:dyDescent="0.3">
      <c r="A13" s="91" t="s">
        <v>9</v>
      </c>
      <c r="B13" s="134">
        <v>5.4465670935397297</v>
      </c>
      <c r="C13" s="134">
        <v>70.138186237863849</v>
      </c>
      <c r="D13" s="134">
        <v>22.977258462787699</v>
      </c>
      <c r="E13" s="134">
        <v>1.4379882058082631</v>
      </c>
      <c r="F13" s="134">
        <v>3.838845573301946</v>
      </c>
      <c r="G13" s="134">
        <v>41.924082386329466</v>
      </c>
      <c r="H13" s="134">
        <v>46.238653570749207</v>
      </c>
      <c r="I13" s="134">
        <v>7.9984184696188398</v>
      </c>
    </row>
    <row r="14" spans="1:9" ht="16.5" thickBot="1" x14ac:dyDescent="0.3">
      <c r="A14" s="95" t="s">
        <v>10</v>
      </c>
      <c r="B14" s="93"/>
      <c r="C14" s="93"/>
      <c r="D14" s="93"/>
      <c r="E14" s="93"/>
      <c r="F14" s="93"/>
      <c r="G14" s="93"/>
      <c r="H14" s="93"/>
      <c r="I14" s="94"/>
    </row>
    <row r="15" spans="1:9" ht="16.5" thickBot="1" x14ac:dyDescent="0.3">
      <c r="A15" s="91" t="s">
        <v>11</v>
      </c>
      <c r="B15" s="134">
        <v>6.7575101568836065</v>
      </c>
      <c r="C15" s="134">
        <v>68.011649348882344</v>
      </c>
      <c r="D15" s="134">
        <v>24.021162811085858</v>
      </c>
      <c r="E15" s="134">
        <v>1.2096776831483471</v>
      </c>
      <c r="F15" s="134">
        <v>4.0526700119641594</v>
      </c>
      <c r="G15" s="134">
        <v>46.590648285851508</v>
      </c>
      <c r="H15" s="134">
        <v>41.735283420094973</v>
      </c>
      <c r="I15" s="134">
        <v>7.6213982820892907</v>
      </c>
    </row>
    <row r="16" spans="1:9" ht="16.5" thickBot="1" x14ac:dyDescent="0.3">
      <c r="A16" s="91" t="s">
        <v>12</v>
      </c>
      <c r="B16" s="134">
        <v>5.0415915017636159</v>
      </c>
      <c r="C16" s="134">
        <v>59.503917129864917</v>
      </c>
      <c r="D16" s="134">
        <v>34.237837359107594</v>
      </c>
      <c r="E16" s="134">
        <v>1.2166540092632994</v>
      </c>
      <c r="F16" s="134">
        <v>2.3444853019976635</v>
      </c>
      <c r="G16" s="134">
        <v>51.764164348516083</v>
      </c>
      <c r="H16" s="134">
        <v>42.150174747236512</v>
      </c>
      <c r="I16" s="134">
        <v>3.7411756022492075</v>
      </c>
    </row>
    <row r="17" spans="1:9" ht="16.5" thickBot="1" x14ac:dyDescent="0.3">
      <c r="A17" s="302" t="s">
        <v>246</v>
      </c>
      <c r="B17" s="303"/>
      <c r="C17" s="303"/>
      <c r="D17" s="303"/>
      <c r="E17" s="93"/>
      <c r="F17" s="93"/>
      <c r="G17" s="93"/>
      <c r="H17" s="93"/>
      <c r="I17" s="94"/>
    </row>
    <row r="18" spans="1:9" ht="16.5" thickBot="1" x14ac:dyDescent="0.3">
      <c r="A18" s="91" t="s">
        <v>17</v>
      </c>
      <c r="B18" s="134">
        <v>5.3864316910647592</v>
      </c>
      <c r="C18" s="134">
        <v>62.063495451870729</v>
      </c>
      <c r="D18" s="134">
        <v>31.304089634739292</v>
      </c>
      <c r="E18" s="134">
        <v>1.245983222324536</v>
      </c>
      <c r="F18" s="134">
        <v>2.6979523154129916</v>
      </c>
      <c r="G18" s="134">
        <v>50.50730356404889</v>
      </c>
      <c r="H18" s="134">
        <v>42.166568247476718</v>
      </c>
      <c r="I18" s="134">
        <v>4.6281758730604317</v>
      </c>
    </row>
    <row r="19" spans="1:9" ht="16.5" thickBot="1" x14ac:dyDescent="0.3">
      <c r="A19" s="91" t="s">
        <v>21</v>
      </c>
      <c r="B19" s="134">
        <v>6.2501223908811392</v>
      </c>
      <c r="C19" s="134">
        <v>54.796543698580848</v>
      </c>
      <c r="D19" s="134">
        <v>38.128506389788591</v>
      </c>
      <c r="E19" s="134">
        <v>0.82482752074955046</v>
      </c>
      <c r="F19" s="134">
        <v>3.4193870085756002</v>
      </c>
      <c r="G19" s="134">
        <v>50.854564870909456</v>
      </c>
      <c r="H19" s="134">
        <v>40.601808609757406</v>
      </c>
      <c r="I19" s="134">
        <v>5.1242395107576373</v>
      </c>
    </row>
    <row r="20" spans="1:9" ht="16.5" thickBot="1" x14ac:dyDescent="0.3">
      <c r="A20" s="96" t="s">
        <v>14</v>
      </c>
      <c r="B20" s="135">
        <v>5.4499840172065595</v>
      </c>
      <c r="C20" s="135">
        <v>61.528776613309709</v>
      </c>
      <c r="D20" s="135">
        <v>31.806245741591731</v>
      </c>
      <c r="E20" s="135">
        <v>1.2149936278914095</v>
      </c>
      <c r="F20" s="135">
        <v>2.7510371210264228</v>
      </c>
      <c r="G20" s="135">
        <v>50.53285584084751</v>
      </c>
      <c r="H20" s="135">
        <v>42.051429674315031</v>
      </c>
      <c r="I20" s="135">
        <v>4.664677363810215</v>
      </c>
    </row>
    <row r="21" spans="1:9" ht="15.75" x14ac:dyDescent="0.25">
      <c r="A21" s="42"/>
    </row>
    <row r="22" spans="1:9" ht="15.75" x14ac:dyDescent="0.25">
      <c r="D22" s="42" t="s">
        <v>287</v>
      </c>
    </row>
  </sheetData>
  <mergeCells count="5">
    <mergeCell ref="A17:D17"/>
    <mergeCell ref="A1:I1"/>
    <mergeCell ref="B2:E2"/>
    <mergeCell ref="F2:I2"/>
    <mergeCell ref="A2:A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B429D-E36B-4EF2-8F29-B649A09B909B}">
  <dimension ref="A2:I23"/>
  <sheetViews>
    <sheetView workbookViewId="0">
      <selection activeCell="K19" sqref="K19"/>
    </sheetView>
  </sheetViews>
  <sheetFormatPr baseColWidth="10" defaultRowHeight="15" x14ac:dyDescent="0.25"/>
  <cols>
    <col min="1" max="1" width="26.85546875" customWidth="1"/>
    <col min="2" max="9" width="22.85546875" customWidth="1"/>
  </cols>
  <sheetData>
    <row r="2" spans="1:9" ht="56.25" customHeight="1" thickBot="1" x14ac:dyDescent="0.3">
      <c r="A2" s="304" t="s">
        <v>250</v>
      </c>
      <c r="B2" s="304"/>
      <c r="C2" s="304"/>
      <c r="D2" s="304"/>
      <c r="E2" s="304"/>
      <c r="F2" s="304"/>
      <c r="G2" s="304"/>
      <c r="H2" s="304"/>
      <c r="I2" s="304"/>
    </row>
    <row r="3" spans="1:9" ht="15.75" customHeight="1" thickBot="1" x14ac:dyDescent="0.3">
      <c r="A3" s="309" t="s">
        <v>298</v>
      </c>
      <c r="B3" s="305" t="s">
        <v>247</v>
      </c>
      <c r="C3" s="306"/>
      <c r="D3" s="306"/>
      <c r="E3" s="307"/>
      <c r="F3" s="287" t="s">
        <v>248</v>
      </c>
      <c r="G3" s="288"/>
      <c r="H3" s="288"/>
      <c r="I3" s="308"/>
    </row>
    <row r="4" spans="1:9" ht="27.75" customHeight="1" thickBot="1" x14ac:dyDescent="0.3">
      <c r="A4" s="310"/>
      <c r="B4" s="163" t="s">
        <v>245</v>
      </c>
      <c r="C4" s="163" t="s">
        <v>226</v>
      </c>
      <c r="D4" s="163" t="s">
        <v>227</v>
      </c>
      <c r="E4" s="163" t="s">
        <v>228</v>
      </c>
      <c r="F4" s="163" t="s">
        <v>245</v>
      </c>
      <c r="G4" s="163" t="s">
        <v>226</v>
      </c>
      <c r="H4" s="163" t="s">
        <v>227</v>
      </c>
      <c r="I4" s="164" t="s">
        <v>228</v>
      </c>
    </row>
    <row r="5" spans="1:9" ht="16.5" thickBot="1" x14ac:dyDescent="0.3">
      <c r="A5" s="95" t="s">
        <v>0</v>
      </c>
      <c r="B5" s="93"/>
      <c r="C5" s="93"/>
      <c r="D5" s="93"/>
      <c r="E5" s="93"/>
      <c r="F5" s="93"/>
      <c r="G5" s="93"/>
      <c r="H5" s="93"/>
      <c r="I5" s="94"/>
    </row>
    <row r="6" spans="1:9" ht="16.5" thickBot="1" x14ac:dyDescent="0.3">
      <c r="A6" s="91" t="s">
        <v>1</v>
      </c>
      <c r="B6" s="134">
        <v>2.597673193082028</v>
      </c>
      <c r="C6" s="134">
        <v>38.696352022204735</v>
      </c>
      <c r="D6" s="134">
        <v>52.338933091830633</v>
      </c>
      <c r="E6" s="134">
        <v>6.3670416928824691</v>
      </c>
      <c r="F6" s="134">
        <v>1.1366492369041252</v>
      </c>
      <c r="G6" s="134">
        <v>13.905620573930594</v>
      </c>
      <c r="H6" s="134">
        <v>52.974046849807856</v>
      </c>
      <c r="I6" s="134">
        <v>31.983683339357423</v>
      </c>
    </row>
    <row r="7" spans="1:9" ht="16.5" thickBot="1" x14ac:dyDescent="0.3">
      <c r="A7" s="91" t="s">
        <v>2</v>
      </c>
      <c r="B7" s="134">
        <v>0.23649335369819924</v>
      </c>
      <c r="C7" s="134">
        <v>35.353195941337781</v>
      </c>
      <c r="D7" s="134">
        <v>53.824510288071416</v>
      </c>
      <c r="E7" s="134">
        <v>10.585800416892555</v>
      </c>
      <c r="F7" s="134">
        <v>0.14999091203676657</v>
      </c>
      <c r="G7" s="134">
        <v>6.0628126729622451</v>
      </c>
      <c r="H7" s="134">
        <v>61.460779328607316</v>
      </c>
      <c r="I7" s="134">
        <v>32.326417086393597</v>
      </c>
    </row>
    <row r="8" spans="1:9" ht="16.5" thickBot="1" x14ac:dyDescent="0.3">
      <c r="A8" s="91" t="s">
        <v>3</v>
      </c>
      <c r="B8" s="134">
        <v>14.256043327620038</v>
      </c>
      <c r="C8" s="134">
        <v>44.702432485085616</v>
      </c>
      <c r="D8" s="134">
        <v>29.345386545658513</v>
      </c>
      <c r="E8" s="134">
        <v>11.696137641635122</v>
      </c>
      <c r="F8" s="134">
        <v>10.871339375919263</v>
      </c>
      <c r="G8" s="134">
        <v>33.180590018129244</v>
      </c>
      <c r="H8" s="134">
        <v>22.46285577828835</v>
      </c>
      <c r="I8" s="134">
        <v>33.485214827662475</v>
      </c>
    </row>
    <row r="9" spans="1:9" ht="16.5" thickBot="1" x14ac:dyDescent="0.3">
      <c r="A9" s="91" t="s">
        <v>4</v>
      </c>
      <c r="B9" s="134">
        <v>1.2501955297775711</v>
      </c>
      <c r="C9" s="134">
        <v>42.803461292980352</v>
      </c>
      <c r="D9" s="134">
        <v>45.420556344214404</v>
      </c>
      <c r="E9" s="134">
        <v>10.525786833027569</v>
      </c>
      <c r="F9" s="134">
        <v>0.36068725229310716</v>
      </c>
      <c r="G9" s="134">
        <v>21.420684677506863</v>
      </c>
      <c r="H9" s="134">
        <v>48.961898152704585</v>
      </c>
      <c r="I9" s="134">
        <v>29.256729917495406</v>
      </c>
    </row>
    <row r="10" spans="1:9" ht="16.5" thickBot="1" x14ac:dyDescent="0.3">
      <c r="A10" s="91" t="s">
        <v>5</v>
      </c>
      <c r="B10" s="134">
        <v>3.6073047489696046</v>
      </c>
      <c r="C10" s="134">
        <v>41.657578208593691</v>
      </c>
      <c r="D10" s="134">
        <v>43.29964630501383</v>
      </c>
      <c r="E10" s="134">
        <v>11.435470737423039</v>
      </c>
      <c r="F10" s="134">
        <v>0.71659854301045844</v>
      </c>
      <c r="G10" s="134">
        <v>6.3373480769544477</v>
      </c>
      <c r="H10" s="134">
        <v>30.626637630816205</v>
      </c>
      <c r="I10" s="134">
        <v>62.319415749219012</v>
      </c>
    </row>
    <row r="11" spans="1:9" ht="16.5" thickBot="1" x14ac:dyDescent="0.3">
      <c r="A11" s="91" t="s">
        <v>6</v>
      </c>
      <c r="B11" s="134">
        <v>0.11832830577510192</v>
      </c>
      <c r="C11" s="134">
        <v>21.06280963860991</v>
      </c>
      <c r="D11" s="134">
        <v>74.741385057016501</v>
      </c>
      <c r="E11" s="134">
        <v>4.0774769985985309</v>
      </c>
      <c r="F11" s="134">
        <v>0.11832830577510192</v>
      </c>
      <c r="G11" s="134">
        <v>6.6970531462407941</v>
      </c>
      <c r="H11" s="134">
        <v>58.275431898955965</v>
      </c>
      <c r="I11" s="134">
        <v>34.909186649028086</v>
      </c>
    </row>
    <row r="12" spans="1:9" ht="16.5" thickBot="1" x14ac:dyDescent="0.3">
      <c r="A12" s="91" t="s">
        <v>7</v>
      </c>
      <c r="B12" s="134">
        <v>0.85317437214433389</v>
      </c>
      <c r="C12" s="134">
        <v>30.1146679528973</v>
      </c>
      <c r="D12" s="134">
        <v>60.658381393704772</v>
      </c>
      <c r="E12" s="134">
        <v>8.3737762812533152</v>
      </c>
      <c r="F12" s="134">
        <v>0.4221908360531037</v>
      </c>
      <c r="G12" s="134">
        <v>14.752484277956393</v>
      </c>
      <c r="H12" s="134">
        <v>47.369046893064727</v>
      </c>
      <c r="I12" s="134">
        <v>37.456277992925358</v>
      </c>
    </row>
    <row r="13" spans="1:9" ht="16.5" thickBot="1" x14ac:dyDescent="0.3">
      <c r="A13" s="91" t="s">
        <v>8</v>
      </c>
      <c r="B13" s="134">
        <v>4.7980405154732191</v>
      </c>
      <c r="C13" s="134">
        <v>17.449837739331929</v>
      </c>
      <c r="D13" s="134">
        <v>28.461022163475739</v>
      </c>
      <c r="E13" s="134">
        <v>49.291099581719394</v>
      </c>
      <c r="F13" s="134">
        <v>0.61601456407849309</v>
      </c>
      <c r="G13" s="134">
        <v>16.201650897637972</v>
      </c>
      <c r="H13" s="134">
        <v>27.952950923005464</v>
      </c>
      <c r="I13" s="134">
        <v>55.22938361527828</v>
      </c>
    </row>
    <row r="14" spans="1:9" ht="16.5" thickBot="1" x14ac:dyDescent="0.3">
      <c r="A14" s="91" t="s">
        <v>9</v>
      </c>
      <c r="B14" s="134">
        <v>4.4035721157938879</v>
      </c>
      <c r="C14" s="134">
        <v>60.729102998246923</v>
      </c>
      <c r="D14" s="134">
        <v>32.646189140679141</v>
      </c>
      <c r="E14" s="134">
        <v>2.2211357452794407</v>
      </c>
      <c r="F14" s="134">
        <v>1.0743962788740464</v>
      </c>
      <c r="G14" s="134">
        <v>54.600236387386339</v>
      </c>
      <c r="H14" s="134">
        <v>38.174282531253496</v>
      </c>
      <c r="I14" s="134">
        <v>6.1510848024855802</v>
      </c>
    </row>
    <row r="15" spans="1:9" ht="16.5" thickBot="1" x14ac:dyDescent="0.3">
      <c r="A15" s="95" t="s">
        <v>10</v>
      </c>
      <c r="B15" s="93"/>
      <c r="C15" s="93"/>
      <c r="D15" s="93"/>
      <c r="E15" s="93"/>
      <c r="F15" s="93"/>
      <c r="G15" s="93"/>
      <c r="H15" s="93"/>
      <c r="I15" s="94"/>
    </row>
    <row r="16" spans="1:9" ht="16.5" thickBot="1" x14ac:dyDescent="0.3">
      <c r="A16" s="91" t="s">
        <v>11</v>
      </c>
      <c r="B16" s="134">
        <v>5.985386913329739</v>
      </c>
      <c r="C16" s="134">
        <v>55.879715351664863</v>
      </c>
      <c r="D16" s="134">
        <v>34.054036410575691</v>
      </c>
      <c r="E16" s="134">
        <v>4.0808613244298364</v>
      </c>
      <c r="F16" s="134">
        <v>3.4177193046960195</v>
      </c>
      <c r="G16" s="134">
        <v>49.60779032735995</v>
      </c>
      <c r="H16" s="134">
        <v>36.646683892720702</v>
      </c>
      <c r="I16" s="134">
        <v>10.327806475223325</v>
      </c>
    </row>
    <row r="17" spans="1:9" ht="16.5" thickBot="1" x14ac:dyDescent="0.3">
      <c r="A17" s="91" t="s">
        <v>12</v>
      </c>
      <c r="B17" s="134">
        <v>3.1917634350436175</v>
      </c>
      <c r="C17" s="134">
        <v>36.908953646123109</v>
      </c>
      <c r="D17" s="134">
        <v>49.490918173404097</v>
      </c>
      <c r="E17" s="134">
        <v>10.408364745428724</v>
      </c>
      <c r="F17" s="134">
        <v>1.6448242701332001</v>
      </c>
      <c r="G17" s="134">
        <v>12.450444102515974</v>
      </c>
      <c r="H17" s="134">
        <v>45.387350424647238</v>
      </c>
      <c r="I17" s="134">
        <v>40.517381202703156</v>
      </c>
    </row>
    <row r="18" spans="1:9" ht="16.5" thickBot="1" x14ac:dyDescent="0.3">
      <c r="A18" s="302" t="s">
        <v>246</v>
      </c>
      <c r="B18" s="303"/>
      <c r="C18" s="303"/>
      <c r="D18" s="303"/>
      <c r="E18" s="93"/>
      <c r="F18" s="93"/>
      <c r="G18" s="93"/>
      <c r="H18" s="93"/>
      <c r="I18" s="94"/>
    </row>
    <row r="19" spans="1:9" ht="16.5" thickBot="1" x14ac:dyDescent="0.3">
      <c r="A19" s="91" t="s">
        <v>17</v>
      </c>
      <c r="B19" s="134">
        <v>3.7798528691778142</v>
      </c>
      <c r="C19" s="134">
        <v>41.100281381792094</v>
      </c>
      <c r="D19" s="134">
        <v>45.932703100968567</v>
      </c>
      <c r="E19" s="134">
        <v>9.1871626480608004</v>
      </c>
      <c r="F19" s="134">
        <v>2.0468815515419183</v>
      </c>
      <c r="G19" s="134">
        <v>20.673873760830094</v>
      </c>
      <c r="H19" s="134">
        <v>43.177278136156183</v>
      </c>
      <c r="I19" s="134">
        <v>34.101966551471122</v>
      </c>
    </row>
    <row r="20" spans="1:9" ht="16.5" thickBot="1" x14ac:dyDescent="0.3">
      <c r="A20" s="91" t="s">
        <v>21</v>
      </c>
      <c r="B20" s="134">
        <v>4.823572485560236</v>
      </c>
      <c r="C20" s="134">
        <v>45.500205131669738</v>
      </c>
      <c r="D20" s="134">
        <v>44.358986424929611</v>
      </c>
      <c r="E20" s="134">
        <v>5.3172359578404791</v>
      </c>
      <c r="F20" s="134">
        <v>2.3172692388863028</v>
      </c>
      <c r="G20" s="134">
        <v>29.101211323735214</v>
      </c>
      <c r="H20" s="134">
        <v>44.94093539448096</v>
      </c>
      <c r="I20" s="134">
        <v>23.640584042897576</v>
      </c>
    </row>
    <row r="21" spans="1:9" ht="16.5" thickBot="1" x14ac:dyDescent="0.3">
      <c r="A21" s="96" t="s">
        <v>14</v>
      </c>
      <c r="B21" s="136">
        <v>3.856652132473152</v>
      </c>
      <c r="C21" s="136">
        <v>41.424037778857283</v>
      </c>
      <c r="D21" s="136">
        <v>45.816905448554692</v>
      </c>
      <c r="E21" s="136">
        <v>8.9024046401141685</v>
      </c>
      <c r="F21" s="136">
        <v>2.06677729256876</v>
      </c>
      <c r="G21" s="136">
        <v>21.293976426539803</v>
      </c>
      <c r="H21" s="136">
        <v>43.30705204863122</v>
      </c>
      <c r="I21" s="136">
        <v>33.332194232259653</v>
      </c>
    </row>
    <row r="23" spans="1:9" ht="15.75" x14ac:dyDescent="0.25">
      <c r="D23" s="42" t="s">
        <v>287</v>
      </c>
    </row>
  </sheetData>
  <mergeCells count="5">
    <mergeCell ref="B3:E3"/>
    <mergeCell ref="F3:I3"/>
    <mergeCell ref="A18:D18"/>
    <mergeCell ref="A2:I2"/>
    <mergeCell ref="A3:A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221B-3943-47A7-9A06-DA3019C53B3F}">
  <dimension ref="A2:I23"/>
  <sheetViews>
    <sheetView workbookViewId="0">
      <selection activeCell="E16" sqref="E16"/>
    </sheetView>
  </sheetViews>
  <sheetFormatPr baseColWidth="10" defaultRowHeight="15" x14ac:dyDescent="0.25"/>
  <cols>
    <col min="1" max="9" width="22.5703125" customWidth="1"/>
  </cols>
  <sheetData>
    <row r="2" spans="1:9" ht="16.5" thickBot="1" x14ac:dyDescent="0.3">
      <c r="A2" s="89" t="s">
        <v>253</v>
      </c>
    </row>
    <row r="3" spans="1:9" ht="25.5" customHeight="1" thickBot="1" x14ac:dyDescent="0.3">
      <c r="A3" s="309" t="s">
        <v>298</v>
      </c>
      <c r="B3" s="305" t="s">
        <v>251</v>
      </c>
      <c r="C3" s="306"/>
      <c r="D3" s="306"/>
      <c r="E3" s="307"/>
      <c r="F3" s="287" t="s">
        <v>252</v>
      </c>
      <c r="G3" s="288"/>
      <c r="H3" s="288"/>
      <c r="I3" s="308"/>
    </row>
    <row r="4" spans="1:9" ht="17.25" thickBot="1" x14ac:dyDescent="0.3">
      <c r="A4" s="310"/>
      <c r="B4" s="163" t="s">
        <v>245</v>
      </c>
      <c r="C4" s="163" t="s">
        <v>226</v>
      </c>
      <c r="D4" s="163" t="s">
        <v>227</v>
      </c>
      <c r="E4" s="163" t="s">
        <v>228</v>
      </c>
      <c r="F4" s="163" t="s">
        <v>245</v>
      </c>
      <c r="G4" s="163" t="s">
        <v>226</v>
      </c>
      <c r="H4" s="163" t="s">
        <v>227</v>
      </c>
      <c r="I4" s="164" t="s">
        <v>228</v>
      </c>
    </row>
    <row r="5" spans="1:9" ht="16.5" thickBot="1" x14ac:dyDescent="0.3">
      <c r="A5" s="95" t="s">
        <v>0</v>
      </c>
      <c r="B5" s="93"/>
      <c r="C5" s="93"/>
      <c r="D5" s="93"/>
      <c r="E5" s="93"/>
      <c r="F5" s="93"/>
      <c r="G5" s="93"/>
      <c r="H5" s="93"/>
      <c r="I5" s="94"/>
    </row>
    <row r="6" spans="1:9" ht="16.5" thickBot="1" x14ac:dyDescent="0.3">
      <c r="A6" s="91" t="s">
        <v>1</v>
      </c>
      <c r="B6" s="134">
        <v>0.70256318457562295</v>
      </c>
      <c r="C6" s="134">
        <v>36.968507742803617</v>
      </c>
      <c r="D6" s="134">
        <v>45.1836282911325</v>
      </c>
      <c r="E6" s="134">
        <v>17.145300781488164</v>
      </c>
      <c r="F6" s="134">
        <v>0.45980000810174121</v>
      </c>
      <c r="G6" s="134">
        <v>54.702586739940983</v>
      </c>
      <c r="H6" s="134">
        <v>37.110141745787125</v>
      </c>
      <c r="I6" s="134">
        <v>7.7274715061702315</v>
      </c>
    </row>
    <row r="7" spans="1:9" ht="16.5" thickBot="1" x14ac:dyDescent="0.3">
      <c r="A7" s="91" t="s">
        <v>2</v>
      </c>
      <c r="B7" s="134">
        <v>1.7328853790569785E-2</v>
      </c>
      <c r="C7" s="134">
        <v>28.893193479870838</v>
      </c>
      <c r="D7" s="134">
        <v>59.529398457742587</v>
      </c>
      <c r="E7" s="134">
        <v>11.560079208595843</v>
      </c>
      <c r="F7" s="134">
        <v>0.67375182416363366</v>
      </c>
      <c r="G7" s="134">
        <v>29.162419318204165</v>
      </c>
      <c r="H7" s="134">
        <v>60.523286645317008</v>
      </c>
      <c r="I7" s="134">
        <v>9.6405422123151112</v>
      </c>
    </row>
    <row r="8" spans="1:9" ht="16.5" thickBot="1" x14ac:dyDescent="0.3">
      <c r="A8" s="91" t="s">
        <v>3</v>
      </c>
      <c r="B8" s="134">
        <v>12.742673132780693</v>
      </c>
      <c r="C8" s="134">
        <v>51.753110166169705</v>
      </c>
      <c r="D8" s="134">
        <v>30.591482399131877</v>
      </c>
      <c r="E8" s="134">
        <v>4.9127343019170544</v>
      </c>
      <c r="F8" s="134">
        <v>17.448053091463407</v>
      </c>
      <c r="G8" s="134">
        <v>47.606471174285794</v>
      </c>
      <c r="H8" s="134">
        <v>29.668282724031407</v>
      </c>
      <c r="I8" s="134">
        <v>5.2771930102186904</v>
      </c>
    </row>
    <row r="9" spans="1:9" ht="16.5" thickBot="1" x14ac:dyDescent="0.3">
      <c r="A9" s="91" t="s">
        <v>4</v>
      </c>
      <c r="B9" s="134">
        <v>0.96653516671281259</v>
      </c>
      <c r="C9" s="134">
        <v>40.666906881488643</v>
      </c>
      <c r="D9" s="134">
        <v>54.40565660588841</v>
      </c>
      <c r="E9" s="134">
        <v>3.9609013459100098</v>
      </c>
      <c r="F9" s="134">
        <v>3.9275893258879813</v>
      </c>
      <c r="G9" s="134">
        <v>45.132044795479288</v>
      </c>
      <c r="H9" s="134">
        <v>47.940609630407657</v>
      </c>
      <c r="I9" s="134">
        <v>2.9997562482249758</v>
      </c>
    </row>
    <row r="10" spans="1:9" ht="16.5" thickBot="1" x14ac:dyDescent="0.3">
      <c r="A10" s="91" t="s">
        <v>5</v>
      </c>
      <c r="B10" s="134">
        <v>0.12963751589185379</v>
      </c>
      <c r="C10" s="134">
        <v>30.767423440027081</v>
      </c>
      <c r="D10" s="134">
        <v>48.970165769751297</v>
      </c>
      <c r="E10" s="134">
        <v>20.132773274329903</v>
      </c>
      <c r="F10" s="134">
        <v>0.93154705196994636</v>
      </c>
      <c r="G10" s="134">
        <v>42.89851696891683</v>
      </c>
      <c r="H10" s="134">
        <v>50.05098839656911</v>
      </c>
      <c r="I10" s="134">
        <v>6.1189475825442843</v>
      </c>
    </row>
    <row r="11" spans="1:9" ht="16.5" thickBot="1" x14ac:dyDescent="0.3">
      <c r="A11" s="91" t="s">
        <v>6</v>
      </c>
      <c r="B11" s="134">
        <v>0.11832830577510192</v>
      </c>
      <c r="C11" s="134">
        <v>20.950873226088707</v>
      </c>
      <c r="D11" s="134">
        <v>75.369794053315971</v>
      </c>
      <c r="E11" s="134">
        <v>3.561004414820331</v>
      </c>
      <c r="F11" s="134">
        <v>4.2428476174339341E-2</v>
      </c>
      <c r="G11" s="134">
        <v>14.109896763897451</v>
      </c>
      <c r="H11" s="134">
        <v>78.679074223232902</v>
      </c>
      <c r="I11" s="134">
        <v>7.1686005366953784</v>
      </c>
    </row>
    <row r="12" spans="1:9" ht="16.5" thickBot="1" x14ac:dyDescent="0.3">
      <c r="A12" s="91" t="s">
        <v>7</v>
      </c>
      <c r="B12" s="134">
        <v>0.53674150493732287</v>
      </c>
      <c r="C12" s="134">
        <v>43.315493718349032</v>
      </c>
      <c r="D12" s="134">
        <v>54.159813893518326</v>
      </c>
      <c r="E12" s="134">
        <v>1.9879508831949273</v>
      </c>
      <c r="F12" s="134">
        <v>1.434677436741334</v>
      </c>
      <c r="G12" s="134">
        <v>52.897135699203176</v>
      </c>
      <c r="H12" s="134">
        <v>43.66949403571396</v>
      </c>
      <c r="I12" s="134">
        <v>1.998692828341335</v>
      </c>
    </row>
    <row r="13" spans="1:9" ht="16.5" thickBot="1" x14ac:dyDescent="0.3">
      <c r="A13" s="91" t="s">
        <v>8</v>
      </c>
      <c r="B13" s="134">
        <v>0</v>
      </c>
      <c r="C13" s="134">
        <v>21.767919978860842</v>
      </c>
      <c r="D13" s="134">
        <v>33.51920334789255</v>
      </c>
      <c r="E13" s="134">
        <v>44.712876673246932</v>
      </c>
      <c r="F13" s="134">
        <v>0</v>
      </c>
      <c r="G13" s="134">
        <v>23.958824612502696</v>
      </c>
      <c r="H13" s="134">
        <v>46.445397420665778</v>
      </c>
      <c r="I13" s="134">
        <v>29.595777966831832</v>
      </c>
    </row>
    <row r="14" spans="1:9" ht="16.5" thickBot="1" x14ac:dyDescent="0.3">
      <c r="A14" s="91" t="s">
        <v>9</v>
      </c>
      <c r="B14" s="134">
        <v>3.3311178057923803</v>
      </c>
      <c r="C14" s="134">
        <v>44.785045023720613</v>
      </c>
      <c r="D14" s="134">
        <v>48.997818751347367</v>
      </c>
      <c r="E14" s="134">
        <v>2.8860184191390963</v>
      </c>
      <c r="F14" s="134">
        <v>2.6960542561989511</v>
      </c>
      <c r="G14" s="134">
        <v>53.446778769576987</v>
      </c>
      <c r="H14" s="134">
        <v>42.760799754495707</v>
      </c>
      <c r="I14" s="134">
        <v>1.0963672197278282</v>
      </c>
    </row>
    <row r="15" spans="1:9" ht="16.5" thickBot="1" x14ac:dyDescent="0.3">
      <c r="A15" s="95" t="s">
        <v>10</v>
      </c>
      <c r="B15" s="93"/>
      <c r="C15" s="93"/>
      <c r="D15" s="93"/>
      <c r="E15" s="93"/>
      <c r="F15" s="93"/>
      <c r="G15" s="93"/>
      <c r="H15" s="93"/>
      <c r="I15" s="94"/>
    </row>
    <row r="16" spans="1:9" ht="16.5" thickBot="1" x14ac:dyDescent="0.3">
      <c r="A16" s="91" t="s">
        <v>11</v>
      </c>
      <c r="B16" s="134">
        <v>4.1042370653343179</v>
      </c>
      <c r="C16" s="134">
        <v>48.238661681848335</v>
      </c>
      <c r="D16" s="134">
        <v>43.201436679501192</v>
      </c>
      <c r="E16" s="134">
        <v>4.4556645733161506</v>
      </c>
      <c r="F16" s="134">
        <v>4.7098712056339007</v>
      </c>
      <c r="G16" s="134">
        <v>55.586328893676495</v>
      </c>
      <c r="H16" s="134">
        <v>37.737151797985369</v>
      </c>
      <c r="I16" s="134">
        <v>1.9666481027042819</v>
      </c>
    </row>
    <row r="17" spans="1:9" ht="16.5" thickBot="1" x14ac:dyDescent="0.3">
      <c r="A17" s="91" t="s">
        <v>12</v>
      </c>
      <c r="B17" s="134">
        <v>2.1562052767194544</v>
      </c>
      <c r="C17" s="134">
        <v>34.7424907189693</v>
      </c>
      <c r="D17" s="134">
        <v>52.778022259667488</v>
      </c>
      <c r="E17" s="134">
        <v>10.323281744643262</v>
      </c>
      <c r="F17" s="134">
        <v>3.7672365729803792</v>
      </c>
      <c r="G17" s="134">
        <v>39.398141091944844</v>
      </c>
      <c r="H17" s="134">
        <v>50.440864699535894</v>
      </c>
      <c r="I17" s="134">
        <v>6.3937576355384591</v>
      </c>
    </row>
    <row r="18" spans="1:9" ht="16.5" thickBot="1" x14ac:dyDescent="0.3">
      <c r="A18" s="302" t="s">
        <v>246</v>
      </c>
      <c r="B18" s="303"/>
      <c r="C18" s="303"/>
      <c r="D18" s="303"/>
      <c r="E18" s="93"/>
      <c r="F18" s="93"/>
      <c r="G18" s="93"/>
      <c r="H18" s="93"/>
      <c r="I18" s="94"/>
    </row>
    <row r="19" spans="1:9" ht="16.5" thickBot="1" x14ac:dyDescent="0.3">
      <c r="A19" s="91" t="s">
        <v>17</v>
      </c>
      <c r="B19" s="134">
        <v>2.6395412410354746</v>
      </c>
      <c r="C19" s="134">
        <v>37.800938825896466</v>
      </c>
      <c r="D19" s="134">
        <v>50.314274113688896</v>
      </c>
      <c r="E19" s="134">
        <v>9.2452458193784945</v>
      </c>
      <c r="F19" s="134">
        <v>4.1064643916789132</v>
      </c>
      <c r="G19" s="134">
        <v>42.902909135537996</v>
      </c>
      <c r="H19" s="134">
        <v>47.582495617541653</v>
      </c>
      <c r="I19" s="134">
        <v>5.4081308552407297</v>
      </c>
    </row>
    <row r="20" spans="1:9" ht="16.5" thickBot="1" x14ac:dyDescent="0.3">
      <c r="A20" s="91" t="s">
        <v>21</v>
      </c>
      <c r="B20" s="134">
        <v>2.3718137347056856</v>
      </c>
      <c r="C20" s="134">
        <v>39.889363862788947</v>
      </c>
      <c r="D20" s="134">
        <v>52.821659890991732</v>
      </c>
      <c r="E20" s="134">
        <v>4.9171625115136885</v>
      </c>
      <c r="F20" s="134">
        <v>2.5452372085338348</v>
      </c>
      <c r="G20" s="134">
        <v>47.633086584403976</v>
      </c>
      <c r="H20" s="134">
        <v>45.338160524936754</v>
      </c>
      <c r="I20" s="134">
        <v>4.4835156821255424</v>
      </c>
    </row>
    <row r="21" spans="1:9" ht="16.5" thickBot="1" x14ac:dyDescent="0.3">
      <c r="A21" s="96" t="s">
        <v>14</v>
      </c>
      <c r="B21" s="136">
        <v>2.6198412421782229</v>
      </c>
      <c r="C21" s="136">
        <v>37.954609890196977</v>
      </c>
      <c r="D21" s="136">
        <v>50.498773262187733</v>
      </c>
      <c r="E21" s="136">
        <v>8.9267756054364149</v>
      </c>
      <c r="F21" s="136">
        <v>3.9915857445593166</v>
      </c>
      <c r="G21" s="136">
        <v>43.250966350930916</v>
      </c>
      <c r="H21" s="136">
        <v>47.41735233672695</v>
      </c>
      <c r="I21" s="136">
        <v>5.3400955677819546</v>
      </c>
    </row>
    <row r="23" spans="1:9" ht="15.75" x14ac:dyDescent="0.25">
      <c r="B23" s="42" t="s">
        <v>287</v>
      </c>
    </row>
  </sheetData>
  <mergeCells count="4">
    <mergeCell ref="B3:E3"/>
    <mergeCell ref="F3:I3"/>
    <mergeCell ref="A18:D18"/>
    <mergeCell ref="A3:A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C10AA-6CEA-46FF-820C-384C46F8FB51}">
  <dimension ref="A2:G25"/>
  <sheetViews>
    <sheetView workbookViewId="0">
      <selection activeCell="D10" sqref="D10"/>
    </sheetView>
  </sheetViews>
  <sheetFormatPr baseColWidth="10" defaultRowHeight="15" x14ac:dyDescent="0.25"/>
  <cols>
    <col min="1" max="7" width="29.28515625" customWidth="1"/>
    <col min="10" max="10" width="21.85546875" customWidth="1"/>
  </cols>
  <sheetData>
    <row r="2" spans="1:7" ht="15.75" x14ac:dyDescent="0.25">
      <c r="A2" s="9" t="s">
        <v>255</v>
      </c>
    </row>
    <row r="3" spans="1:7" ht="15.75" thickBot="1" x14ac:dyDescent="0.3"/>
    <row r="4" spans="1:7" ht="32.25" thickBot="1" x14ac:dyDescent="0.3">
      <c r="A4" s="145" t="s">
        <v>298</v>
      </c>
      <c r="B4" s="30" t="s">
        <v>288</v>
      </c>
      <c r="C4" s="30" t="s">
        <v>289</v>
      </c>
      <c r="D4" s="30" t="s">
        <v>291</v>
      </c>
      <c r="E4" s="30" t="s">
        <v>292</v>
      </c>
      <c r="F4" s="30" t="s">
        <v>290</v>
      </c>
      <c r="G4" s="30" t="s">
        <v>42</v>
      </c>
    </row>
    <row r="5" spans="1:7" ht="16.5" thickBot="1" x14ac:dyDescent="0.3">
      <c r="A5" s="238" t="s">
        <v>254</v>
      </c>
      <c r="B5" s="239"/>
      <c r="C5" s="239"/>
      <c r="D5" s="239"/>
      <c r="E5" s="239"/>
      <c r="F5" s="239"/>
      <c r="G5" s="239"/>
    </row>
    <row r="6" spans="1:7" ht="16.5" thickBot="1" x14ac:dyDescent="0.3">
      <c r="A6" s="41" t="s">
        <v>1</v>
      </c>
      <c r="B6" s="119">
        <v>6.002439721487006</v>
      </c>
      <c r="C6" s="119">
        <v>9.9850541004394433</v>
      </c>
      <c r="D6" s="119">
        <v>21.33046092844361</v>
      </c>
      <c r="E6" s="119">
        <v>45.967566932964345</v>
      </c>
      <c r="F6" s="119">
        <v>16.714478316665485</v>
      </c>
      <c r="G6" s="119">
        <v>100</v>
      </c>
    </row>
    <row r="7" spans="1:7" ht="16.5" thickBot="1" x14ac:dyDescent="0.3">
      <c r="A7" s="41" t="s">
        <v>2</v>
      </c>
      <c r="B7" s="119">
        <v>0.55550664785065595</v>
      </c>
      <c r="C7" s="119">
        <v>0.20186543169087684</v>
      </c>
      <c r="D7" s="119">
        <v>8.7345375470484061</v>
      </c>
      <c r="E7" s="119">
        <v>50.062290204563055</v>
      </c>
      <c r="F7" s="119">
        <v>40.445800168846951</v>
      </c>
      <c r="G7" s="119">
        <v>100</v>
      </c>
    </row>
    <row r="8" spans="1:7" ht="16.5" thickBot="1" x14ac:dyDescent="0.3">
      <c r="A8" s="41" t="s">
        <v>3</v>
      </c>
      <c r="B8" s="119">
        <v>27.437425845471253</v>
      </c>
      <c r="C8" s="119">
        <v>8.7308059520013614</v>
      </c>
      <c r="D8" s="119">
        <v>22.174542396552443</v>
      </c>
      <c r="E8" s="119">
        <v>23.277598467571849</v>
      </c>
      <c r="F8" s="119">
        <v>18.379627338402422</v>
      </c>
      <c r="G8" s="119">
        <v>100</v>
      </c>
    </row>
    <row r="9" spans="1:7" ht="16.5" thickBot="1" x14ac:dyDescent="0.3">
      <c r="A9" s="41" t="s">
        <v>4</v>
      </c>
      <c r="B9" s="119">
        <v>20.665509960093313</v>
      </c>
      <c r="C9" s="119">
        <v>12.711627190042826</v>
      </c>
      <c r="D9" s="119">
        <v>30.059467066049855</v>
      </c>
      <c r="E9" s="119">
        <v>28.049839175227792</v>
      </c>
      <c r="F9" s="119">
        <v>8.5135566085862333</v>
      </c>
      <c r="G9" s="119">
        <v>100</v>
      </c>
    </row>
    <row r="10" spans="1:7" ht="16.5" thickBot="1" x14ac:dyDescent="0.3">
      <c r="A10" s="41" t="s">
        <v>5</v>
      </c>
      <c r="B10" s="119">
        <v>14.074086294891677</v>
      </c>
      <c r="C10" s="119">
        <v>16.938175132420305</v>
      </c>
      <c r="D10" s="119">
        <v>20.995039230509075</v>
      </c>
      <c r="E10" s="119">
        <v>23.071419920945591</v>
      </c>
      <c r="F10" s="119">
        <v>24.921279421233432</v>
      </c>
      <c r="G10" s="119">
        <v>100</v>
      </c>
    </row>
    <row r="11" spans="1:7" ht="16.5" thickBot="1" x14ac:dyDescent="0.3">
      <c r="A11" s="41" t="s">
        <v>6</v>
      </c>
      <c r="B11" s="119">
        <v>21.377363034440616</v>
      </c>
      <c r="C11" s="119">
        <v>34.623033173722334</v>
      </c>
      <c r="D11" s="119">
        <v>6.5553241454874938</v>
      </c>
      <c r="E11" s="119">
        <v>15.575476997157933</v>
      </c>
      <c r="F11" s="119">
        <v>21.868802649191547</v>
      </c>
      <c r="G11" s="119">
        <v>100</v>
      </c>
    </row>
    <row r="12" spans="1:7" ht="16.5" thickBot="1" x14ac:dyDescent="0.3">
      <c r="A12" s="41" t="s">
        <v>7</v>
      </c>
      <c r="B12" s="119">
        <v>0.14851963674109817</v>
      </c>
      <c r="C12" s="119">
        <v>0.62095221728144945</v>
      </c>
      <c r="D12" s="119">
        <v>17.157692191099223</v>
      </c>
      <c r="E12" s="119">
        <v>63.376606824093841</v>
      </c>
      <c r="F12" s="119">
        <v>18.696229130784143</v>
      </c>
      <c r="G12" s="119">
        <v>100</v>
      </c>
    </row>
    <row r="13" spans="1:7" ht="16.5" thickBot="1" x14ac:dyDescent="0.3">
      <c r="A13" s="41" t="s">
        <v>8</v>
      </c>
      <c r="B13" s="119">
        <v>7.4239023601380074</v>
      </c>
      <c r="C13" s="119">
        <v>0</v>
      </c>
      <c r="D13" s="119">
        <v>1.5489015868878309</v>
      </c>
      <c r="E13" s="119">
        <v>22.406707562744753</v>
      </c>
      <c r="F13" s="119">
        <v>68.620488490229533</v>
      </c>
      <c r="G13" s="119">
        <v>100</v>
      </c>
    </row>
    <row r="14" spans="1:7" ht="16.5" thickBot="1" x14ac:dyDescent="0.3">
      <c r="A14" s="41" t="s">
        <v>9</v>
      </c>
      <c r="B14" s="119">
        <v>2.191478461830441</v>
      </c>
      <c r="C14" s="119">
        <v>1.0964993346436493</v>
      </c>
      <c r="D14" s="119">
        <v>5.7089642558370706</v>
      </c>
      <c r="E14" s="119">
        <v>28.352922749622639</v>
      </c>
      <c r="F14" s="119">
        <v>62.650135198065605</v>
      </c>
      <c r="G14" s="119">
        <v>100</v>
      </c>
    </row>
    <row r="15" spans="1:7" ht="16.5" thickBot="1" x14ac:dyDescent="0.3">
      <c r="A15" s="238" t="s">
        <v>10</v>
      </c>
      <c r="B15" s="239"/>
      <c r="C15" s="239"/>
      <c r="D15" s="239"/>
      <c r="E15" s="239"/>
      <c r="F15" s="239"/>
      <c r="G15" s="239"/>
    </row>
    <row r="16" spans="1:7" ht="16.5" thickBot="1" x14ac:dyDescent="0.3">
      <c r="A16" s="41" t="s">
        <v>11</v>
      </c>
      <c r="B16" s="102">
        <v>4.7161521061641443</v>
      </c>
      <c r="C16" s="102">
        <v>4.2122949268402587</v>
      </c>
      <c r="D16" s="102">
        <v>11.404033941201527</v>
      </c>
      <c r="E16" s="102">
        <v>31.86820380232253</v>
      </c>
      <c r="F16" s="102">
        <v>47.799315223471609</v>
      </c>
      <c r="G16" s="102">
        <v>100</v>
      </c>
    </row>
    <row r="17" spans="1:7" ht="16.5" thickBot="1" x14ac:dyDescent="0.3">
      <c r="A17" s="97" t="s">
        <v>78</v>
      </c>
      <c r="B17" s="137">
        <v>2.191478461830441</v>
      </c>
      <c r="C17" s="137">
        <v>1.0964993346436493</v>
      </c>
      <c r="D17" s="137">
        <v>5.7089642558370706</v>
      </c>
      <c r="E17" s="137">
        <v>28.352922749622639</v>
      </c>
      <c r="F17" s="137">
        <v>62.650135198065605</v>
      </c>
      <c r="G17" s="137">
        <v>100</v>
      </c>
    </row>
    <row r="18" spans="1:7" ht="16.5" thickBot="1" x14ac:dyDescent="0.3">
      <c r="A18" s="97" t="s">
        <v>79</v>
      </c>
      <c r="B18" s="137">
        <v>8.3761628849983509</v>
      </c>
      <c r="C18" s="137">
        <v>8.7292531791189827</v>
      </c>
      <c r="D18" s="137">
        <v>19.660157056926796</v>
      </c>
      <c r="E18" s="137">
        <v>36.964294765361714</v>
      </c>
      <c r="F18" s="137">
        <v>26.27013211359392</v>
      </c>
      <c r="G18" s="137">
        <v>100</v>
      </c>
    </row>
    <row r="19" spans="1:7" ht="16.5" thickBot="1" x14ac:dyDescent="0.3">
      <c r="A19" s="41" t="s">
        <v>12</v>
      </c>
      <c r="B19" s="137">
        <v>15.43457133035519</v>
      </c>
      <c r="C19" s="137">
        <v>12.290329112840501</v>
      </c>
      <c r="D19" s="137">
        <v>19.83079150606228</v>
      </c>
      <c r="E19" s="137">
        <v>32.191395634061493</v>
      </c>
      <c r="F19" s="137">
        <v>20.252912416680125</v>
      </c>
      <c r="G19" s="137">
        <v>100</v>
      </c>
    </row>
    <row r="20" spans="1:7" ht="16.5" thickBot="1" x14ac:dyDescent="0.3">
      <c r="A20" s="238" t="s">
        <v>101</v>
      </c>
      <c r="B20" s="239"/>
      <c r="C20" s="239"/>
      <c r="D20" s="239"/>
      <c r="E20" s="239"/>
      <c r="F20" s="239"/>
      <c r="G20" s="239"/>
    </row>
    <row r="21" spans="1:7" ht="16.5" thickBot="1" x14ac:dyDescent="0.3">
      <c r="A21" s="41" t="s">
        <v>17</v>
      </c>
      <c r="B21" s="102">
        <v>12.774534525641515</v>
      </c>
      <c r="C21" s="102">
        <v>10.478702100142787</v>
      </c>
      <c r="D21" s="102">
        <v>18.08218501198975</v>
      </c>
      <c r="E21" s="102">
        <v>31.882255932803915</v>
      </c>
      <c r="F21" s="102">
        <v>26.782322429421413</v>
      </c>
      <c r="G21" s="102">
        <v>100</v>
      </c>
    </row>
    <row r="22" spans="1:7" ht="16.5" thickBot="1" x14ac:dyDescent="0.3">
      <c r="A22" s="41" t="s">
        <v>21</v>
      </c>
      <c r="B22" s="102">
        <v>14.256261229667089</v>
      </c>
      <c r="C22" s="102">
        <v>8.9706844536917885</v>
      </c>
      <c r="D22" s="102">
        <v>14.589756426387341</v>
      </c>
      <c r="E22" s="102">
        <v>35.038169731137785</v>
      </c>
      <c r="F22" s="102">
        <v>27.145128159116027</v>
      </c>
      <c r="G22" s="102">
        <v>100</v>
      </c>
    </row>
    <row r="23" spans="1:7" ht="16.5" thickBot="1" x14ac:dyDescent="0.3">
      <c r="A23" s="67" t="s">
        <v>14</v>
      </c>
      <c r="B23" s="102">
        <v>12.883563346685051</v>
      </c>
      <c r="C23" s="102">
        <v>10.367738731757296</v>
      </c>
      <c r="D23" s="102">
        <v>17.825204173193711</v>
      </c>
      <c r="E23" s="102">
        <v>32.114475248155756</v>
      </c>
      <c r="F23" s="102">
        <v>26.809018500207571</v>
      </c>
      <c r="G23" s="102">
        <v>100</v>
      </c>
    </row>
    <row r="25" spans="1:7" ht="15.75" x14ac:dyDescent="0.25">
      <c r="C25" s="42" t="s">
        <v>287</v>
      </c>
    </row>
  </sheetData>
  <mergeCells count="3">
    <mergeCell ref="A20:G20"/>
    <mergeCell ref="A5:G5"/>
    <mergeCell ref="A15:G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3A83E-3D1F-4BDA-974D-4B095C2934BB}">
  <dimension ref="B7:G12"/>
  <sheetViews>
    <sheetView workbookViewId="0">
      <selection activeCell="E16" sqref="E16"/>
    </sheetView>
  </sheetViews>
  <sheetFormatPr baseColWidth="10" defaultRowHeight="15" x14ac:dyDescent="0.25"/>
  <sheetData>
    <row r="7" spans="2:7" ht="15.75" customHeight="1" x14ac:dyDescent="0.25">
      <c r="B7" s="226" t="s">
        <v>72</v>
      </c>
      <c r="C7" s="226"/>
      <c r="D7" s="226"/>
      <c r="E7" s="226"/>
      <c r="F7" s="226"/>
      <c r="G7" s="226"/>
    </row>
    <row r="8" spans="2:7" x14ac:dyDescent="0.25">
      <c r="B8" s="226"/>
      <c r="C8" s="226"/>
      <c r="D8" s="226"/>
      <c r="E8" s="226"/>
      <c r="F8" s="226"/>
      <c r="G8" s="226"/>
    </row>
    <row r="9" spans="2:7" x14ac:dyDescent="0.25">
      <c r="B9" s="226"/>
      <c r="C9" s="226"/>
      <c r="D9" s="226"/>
      <c r="E9" s="226"/>
      <c r="F9" s="226"/>
      <c r="G9" s="226"/>
    </row>
    <row r="10" spans="2:7" x14ac:dyDescent="0.25">
      <c r="B10" s="226"/>
      <c r="C10" s="226"/>
      <c r="D10" s="226"/>
      <c r="E10" s="226"/>
      <c r="F10" s="226"/>
      <c r="G10" s="226"/>
    </row>
    <row r="11" spans="2:7" ht="37.5" customHeight="1" x14ac:dyDescent="0.25">
      <c r="B11" s="226"/>
      <c r="C11" s="226"/>
      <c r="D11" s="226"/>
      <c r="E11" s="226"/>
      <c r="F11" s="226"/>
      <c r="G11" s="226"/>
    </row>
    <row r="12" spans="2:7" ht="38.25" customHeight="1" x14ac:dyDescent="0.25">
      <c r="B12" s="226"/>
      <c r="C12" s="226"/>
      <c r="D12" s="226"/>
      <c r="E12" s="226"/>
      <c r="F12" s="226"/>
      <c r="G12" s="226"/>
    </row>
  </sheetData>
  <mergeCells count="1">
    <mergeCell ref="B7:G1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867F3-80F6-442F-94FA-1D0DD077BA1E}">
  <dimension ref="A2:H24"/>
  <sheetViews>
    <sheetView workbookViewId="0">
      <selection activeCell="E11" sqref="E11"/>
    </sheetView>
  </sheetViews>
  <sheetFormatPr baseColWidth="10" defaultRowHeight="15" x14ac:dyDescent="0.25"/>
  <cols>
    <col min="1" max="8" width="29.7109375" customWidth="1"/>
  </cols>
  <sheetData>
    <row r="2" spans="1:8" ht="16.5" thickBot="1" x14ac:dyDescent="0.3">
      <c r="A2" s="312" t="s">
        <v>262</v>
      </c>
      <c r="B2" s="312"/>
      <c r="C2" s="312"/>
      <c r="D2" s="312"/>
      <c r="E2" s="312"/>
      <c r="F2" s="312"/>
      <c r="G2" s="312"/>
      <c r="H2" s="312"/>
    </row>
    <row r="3" spans="1:8" ht="32.25" thickBot="1" x14ac:dyDescent="0.3">
      <c r="A3" s="152" t="s">
        <v>298</v>
      </c>
      <c r="B3" s="99" t="s">
        <v>256</v>
      </c>
      <c r="C3" s="99" t="s">
        <v>257</v>
      </c>
      <c r="D3" s="99" t="s">
        <v>258</v>
      </c>
      <c r="E3" s="99" t="s">
        <v>259</v>
      </c>
      <c r="F3" s="99" t="s">
        <v>260</v>
      </c>
      <c r="G3" s="99" t="s">
        <v>261</v>
      </c>
      <c r="H3" s="100" t="s">
        <v>42</v>
      </c>
    </row>
    <row r="4" spans="1:8" ht="16.5" thickBot="1" x14ac:dyDescent="0.3">
      <c r="A4" s="311" t="s">
        <v>0</v>
      </c>
      <c r="B4" s="295"/>
      <c r="C4" s="295"/>
      <c r="D4" s="295"/>
      <c r="E4" s="295"/>
      <c r="F4" s="295"/>
      <c r="G4" s="295"/>
      <c r="H4" s="296"/>
    </row>
    <row r="5" spans="1:8" ht="16.5" thickBot="1" x14ac:dyDescent="0.3">
      <c r="A5" s="22" t="s">
        <v>1</v>
      </c>
      <c r="B5" s="138">
        <v>4.1382662039721484E-2</v>
      </c>
      <c r="C5" s="138">
        <v>17.897110904916623</v>
      </c>
      <c r="D5" s="138">
        <v>62.265917563168202</v>
      </c>
      <c r="E5" s="138">
        <v>6.8975083459173021</v>
      </c>
      <c r="F5" s="138">
        <v>6.9366852859916337</v>
      </c>
      <c r="G5" s="138">
        <v>5.9613952379666042</v>
      </c>
      <c r="H5" s="138">
        <v>100.00000000000009</v>
      </c>
    </row>
    <row r="6" spans="1:8" ht="16.5" thickBot="1" x14ac:dyDescent="0.3">
      <c r="A6" s="22" t="s">
        <v>2</v>
      </c>
      <c r="B6" s="138">
        <v>0.29799462337391963</v>
      </c>
      <c r="C6" s="138">
        <v>4.608093055081719</v>
      </c>
      <c r="D6" s="138">
        <v>54.480882954126031</v>
      </c>
      <c r="E6" s="138">
        <v>20.086640528769355</v>
      </c>
      <c r="F6" s="138">
        <v>13.911987421796482</v>
      </c>
      <c r="G6" s="138">
        <v>6.614401416852429</v>
      </c>
      <c r="H6" s="138">
        <v>99.999999999999943</v>
      </c>
    </row>
    <row r="7" spans="1:8" ht="16.5" thickBot="1" x14ac:dyDescent="0.3">
      <c r="A7" s="22" t="s">
        <v>3</v>
      </c>
      <c r="B7" s="138">
        <v>0.77448360175624897</v>
      </c>
      <c r="C7" s="138">
        <v>24.442799646629656</v>
      </c>
      <c r="D7" s="138">
        <v>45.654753866126264</v>
      </c>
      <c r="E7" s="138">
        <v>7.8392030365779268</v>
      </c>
      <c r="F7" s="138">
        <v>15.728086479985626</v>
      </c>
      <c r="G7" s="138">
        <v>5.5606733689235437</v>
      </c>
      <c r="H7" s="138">
        <v>99.999999999999261</v>
      </c>
    </row>
    <row r="8" spans="1:8" ht="16.5" thickBot="1" x14ac:dyDescent="0.3">
      <c r="A8" s="22" t="s">
        <v>4</v>
      </c>
      <c r="B8" s="138">
        <v>0.81680294500841999</v>
      </c>
      <c r="C8" s="138">
        <v>17.601407415934275</v>
      </c>
      <c r="D8" s="138">
        <v>47.643840797524668</v>
      </c>
      <c r="E8" s="138">
        <v>12.535255521599348</v>
      </c>
      <c r="F8" s="138">
        <v>14.601079243692771</v>
      </c>
      <c r="G8" s="138">
        <v>6.8016140762404937</v>
      </c>
      <c r="H8" s="138">
        <v>99.999999999999986</v>
      </c>
    </row>
    <row r="9" spans="1:8" ht="16.5" thickBot="1" x14ac:dyDescent="0.3">
      <c r="A9" s="22" t="s">
        <v>5</v>
      </c>
      <c r="B9" s="138">
        <v>3.2712815731667044</v>
      </c>
      <c r="C9" s="138">
        <v>20.891209326449463</v>
      </c>
      <c r="D9" s="138">
        <v>48.355346697440645</v>
      </c>
      <c r="E9" s="138">
        <v>13.43584064630371</v>
      </c>
      <c r="F9" s="138">
        <v>9.1086837163222629</v>
      </c>
      <c r="G9" s="138">
        <v>4.9376380403173741</v>
      </c>
      <c r="H9" s="138">
        <v>100.00000000000014</v>
      </c>
    </row>
    <row r="10" spans="1:8" ht="16.5" thickBot="1" x14ac:dyDescent="0.3">
      <c r="A10" s="22" t="s">
        <v>6</v>
      </c>
      <c r="B10" s="138">
        <v>0.47426986289419948</v>
      </c>
      <c r="C10" s="138">
        <v>21.701297649474281</v>
      </c>
      <c r="D10" s="138">
        <v>25.394232622787776</v>
      </c>
      <c r="E10" s="138">
        <v>14.71665145348004</v>
      </c>
      <c r="F10" s="138">
        <v>34.343638574729397</v>
      </c>
      <c r="G10" s="138">
        <v>3.369909836634267</v>
      </c>
      <c r="H10" s="138">
        <v>99.999999999999957</v>
      </c>
    </row>
    <row r="11" spans="1:8" ht="16.5" thickBot="1" x14ac:dyDescent="0.3">
      <c r="A11" s="22" t="s">
        <v>7</v>
      </c>
      <c r="B11" s="138">
        <v>5.3131999486645736</v>
      </c>
      <c r="C11" s="138">
        <v>19.448607373109283</v>
      </c>
      <c r="D11" s="138">
        <v>50.482850276684864</v>
      </c>
      <c r="E11" s="138">
        <v>3.2994821563402064</v>
      </c>
      <c r="F11" s="138">
        <v>15.652997848188146</v>
      </c>
      <c r="G11" s="138">
        <v>5.8028623970127011</v>
      </c>
      <c r="H11" s="138">
        <v>99.999999999999787</v>
      </c>
    </row>
    <row r="12" spans="1:8" ht="16.5" thickBot="1" x14ac:dyDescent="0.3">
      <c r="A12" s="22" t="s">
        <v>8</v>
      </c>
      <c r="B12" s="138">
        <v>0</v>
      </c>
      <c r="C12" s="138">
        <v>8.5747968038088782</v>
      </c>
      <c r="D12" s="138">
        <v>42.790190624962506</v>
      </c>
      <c r="E12" s="138">
        <v>21.175929674911124</v>
      </c>
      <c r="F12" s="138">
        <v>25.198902551560703</v>
      </c>
      <c r="G12" s="138">
        <v>2.2601803447570981</v>
      </c>
      <c r="H12" s="138">
        <v>100.00000000000033</v>
      </c>
    </row>
    <row r="13" spans="1:8" ht="16.5" thickBot="1" x14ac:dyDescent="0.3">
      <c r="A13" s="22" t="s">
        <v>9</v>
      </c>
      <c r="B13" s="138">
        <v>2.7205161149947914</v>
      </c>
      <c r="C13" s="138">
        <v>29.16198415629982</v>
      </c>
      <c r="D13" s="138">
        <v>53.604372667690583</v>
      </c>
      <c r="E13" s="138">
        <v>1.7055664523485119</v>
      </c>
      <c r="F13" s="138">
        <v>9.9785067205441074</v>
      </c>
      <c r="G13" s="138">
        <v>2.8290538881217056</v>
      </c>
      <c r="H13" s="138">
        <v>99.999999999999503</v>
      </c>
    </row>
    <row r="14" spans="1:8" ht="16.5" thickBot="1" x14ac:dyDescent="0.3">
      <c r="A14" s="311" t="s">
        <v>10</v>
      </c>
      <c r="B14" s="295"/>
      <c r="C14" s="295"/>
      <c r="D14" s="295"/>
      <c r="E14" s="295"/>
      <c r="F14" s="295"/>
      <c r="G14" s="295"/>
      <c r="H14" s="296"/>
    </row>
    <row r="15" spans="1:8" ht="16.5" thickBot="1" x14ac:dyDescent="0.3">
      <c r="A15" s="22" t="s">
        <v>11</v>
      </c>
      <c r="B15" s="131">
        <v>2.6027209480761115</v>
      </c>
      <c r="C15" s="131">
        <v>26.562220980824048</v>
      </c>
      <c r="D15" s="131">
        <v>52.346657729124999</v>
      </c>
      <c r="E15" s="131">
        <v>3.8548585465042953</v>
      </c>
      <c r="F15" s="131">
        <v>10.91847536594199</v>
      </c>
      <c r="G15" s="131">
        <v>3.7150664295286298</v>
      </c>
      <c r="H15" s="131">
        <v>100.00000000000007</v>
      </c>
    </row>
    <row r="16" spans="1:8" ht="16.5" thickBot="1" x14ac:dyDescent="0.3">
      <c r="A16" s="24" t="s">
        <v>78</v>
      </c>
      <c r="B16" s="132">
        <v>2.7205161149947914</v>
      </c>
      <c r="C16" s="132">
        <v>29.16198415629982</v>
      </c>
      <c r="D16" s="132">
        <v>53.604372667690583</v>
      </c>
      <c r="E16" s="132">
        <v>1.7055664523485119</v>
      </c>
      <c r="F16" s="132">
        <v>9.9785067205441074</v>
      </c>
      <c r="G16" s="132">
        <v>2.8290538881217056</v>
      </c>
      <c r="H16" s="131">
        <v>99.999999999999503</v>
      </c>
    </row>
    <row r="17" spans="1:8" ht="16.5" thickBot="1" x14ac:dyDescent="0.3">
      <c r="A17" s="24" t="s">
        <v>79</v>
      </c>
      <c r="B17" s="132">
        <v>2.4319536960058765</v>
      </c>
      <c r="C17" s="132">
        <v>22.793353164576203</v>
      </c>
      <c r="D17" s="132">
        <v>50.523352668613896</v>
      </c>
      <c r="E17" s="132">
        <v>6.970679971237141</v>
      </c>
      <c r="F17" s="132">
        <v>12.281144708034393</v>
      </c>
      <c r="G17" s="132">
        <v>4.9995157915321675</v>
      </c>
      <c r="H17" s="131">
        <v>99.999999999999673</v>
      </c>
    </row>
    <row r="18" spans="1:8" ht="16.5" thickBot="1" x14ac:dyDescent="0.3">
      <c r="A18" s="22" t="s">
        <v>12</v>
      </c>
      <c r="B18" s="132">
        <v>1.1681525323119195</v>
      </c>
      <c r="C18" s="132">
        <v>17.381444618449699</v>
      </c>
      <c r="D18" s="132">
        <v>48.011730264628703</v>
      </c>
      <c r="E18" s="132">
        <v>12.541010542839459</v>
      </c>
      <c r="F18" s="132">
        <v>15.103814274944929</v>
      </c>
      <c r="G18" s="132">
        <v>5.7938477668249257</v>
      </c>
      <c r="H18" s="131">
        <v>99.999999999999631</v>
      </c>
    </row>
    <row r="19" spans="1:8" ht="16.5" thickBot="1" x14ac:dyDescent="0.3">
      <c r="A19" s="311" t="s">
        <v>101</v>
      </c>
      <c r="B19" s="295"/>
      <c r="C19" s="295"/>
      <c r="D19" s="295"/>
      <c r="E19" s="295"/>
      <c r="F19" s="295"/>
      <c r="G19" s="295"/>
      <c r="H19" s="296"/>
    </row>
    <row r="20" spans="1:8" ht="16.5" thickBot="1" x14ac:dyDescent="0.3">
      <c r="A20" s="22" t="s">
        <v>17</v>
      </c>
      <c r="B20" s="131">
        <v>1.4565145196868305</v>
      </c>
      <c r="C20" s="131">
        <v>19.360264682310767</v>
      </c>
      <c r="D20" s="131">
        <v>49.595727388511477</v>
      </c>
      <c r="E20" s="131">
        <v>10.663888903284207</v>
      </c>
      <c r="F20" s="131">
        <v>14.104702390995371</v>
      </c>
      <c r="G20" s="131">
        <v>4.8189021152106397</v>
      </c>
      <c r="H20" s="131">
        <v>99.999999999999289</v>
      </c>
    </row>
    <row r="21" spans="1:8" ht="16.5" thickBot="1" x14ac:dyDescent="0.3">
      <c r="A21" s="22" t="s">
        <v>21</v>
      </c>
      <c r="B21" s="131">
        <v>2.1777281003367186</v>
      </c>
      <c r="C21" s="131">
        <v>22.162915827187764</v>
      </c>
      <c r="D21" s="131">
        <v>42.090188853919038</v>
      </c>
      <c r="E21" s="131">
        <v>8.0789979740093596</v>
      </c>
      <c r="F21" s="131">
        <v>14.14536124181355</v>
      </c>
      <c r="G21" s="131">
        <v>11.344808002733666</v>
      </c>
      <c r="H21" s="131">
        <v>100.00000000000009</v>
      </c>
    </row>
    <row r="22" spans="1:8" ht="16.5" thickBot="1" x14ac:dyDescent="0.3">
      <c r="A22" s="98" t="s">
        <v>14</v>
      </c>
      <c r="B22" s="139">
        <v>1.50958305533866</v>
      </c>
      <c r="C22" s="139">
        <v>19.566490128131569</v>
      </c>
      <c r="D22" s="139">
        <v>49.043452791920728</v>
      </c>
      <c r="E22" s="139">
        <v>10.473686749419187</v>
      </c>
      <c r="F22" s="139">
        <v>14.107694161716426</v>
      </c>
      <c r="G22" s="139">
        <v>5.2990931134727983</v>
      </c>
      <c r="H22" s="139">
        <v>99.999999999999361</v>
      </c>
    </row>
    <row r="23" spans="1:8" ht="15.75" x14ac:dyDescent="0.25">
      <c r="A23" s="3"/>
    </row>
    <row r="24" spans="1:8" ht="15.75" x14ac:dyDescent="0.25">
      <c r="A24" s="42"/>
      <c r="B24" s="42" t="s">
        <v>287</v>
      </c>
    </row>
  </sheetData>
  <mergeCells count="4">
    <mergeCell ref="A4:H4"/>
    <mergeCell ref="A14:H14"/>
    <mergeCell ref="A19:H19"/>
    <mergeCell ref="A2:H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58E1D-5B06-4F61-B7DC-60CDDD242AF4}">
  <dimension ref="A2:E24"/>
  <sheetViews>
    <sheetView workbookViewId="0">
      <selection activeCell="A3" sqref="A3"/>
    </sheetView>
  </sheetViews>
  <sheetFormatPr baseColWidth="10" defaultRowHeight="15" x14ac:dyDescent="0.25"/>
  <cols>
    <col min="1" max="1" width="32.7109375" customWidth="1"/>
    <col min="2" max="2" width="23.85546875" customWidth="1"/>
    <col min="3" max="3" width="25.7109375" customWidth="1"/>
    <col min="4" max="4" width="23.28515625" customWidth="1"/>
    <col min="5" max="5" width="23.140625" customWidth="1"/>
  </cols>
  <sheetData>
    <row r="2" spans="1:5" ht="39.75" customHeight="1" thickBot="1" x14ac:dyDescent="0.3">
      <c r="A2" s="313" t="s">
        <v>282</v>
      </c>
      <c r="B2" s="313"/>
      <c r="C2" s="313"/>
      <c r="D2" s="313"/>
      <c r="E2" s="313"/>
    </row>
    <row r="3" spans="1:5" ht="32.25" thickBot="1" x14ac:dyDescent="0.3">
      <c r="A3" s="153" t="s">
        <v>298</v>
      </c>
      <c r="B3" s="100" t="s">
        <v>263</v>
      </c>
      <c r="C3" s="100" t="s">
        <v>264</v>
      </c>
      <c r="D3" s="100" t="s">
        <v>265</v>
      </c>
      <c r="E3" s="100" t="s">
        <v>42</v>
      </c>
    </row>
    <row r="4" spans="1:5" ht="16.5" thickBot="1" x14ac:dyDescent="0.3">
      <c r="A4" s="311" t="s">
        <v>0</v>
      </c>
      <c r="B4" s="295"/>
      <c r="C4" s="295"/>
      <c r="D4" s="295"/>
      <c r="E4" s="296"/>
    </row>
    <row r="5" spans="1:5" ht="16.5" thickBot="1" x14ac:dyDescent="0.3">
      <c r="A5" s="22" t="s">
        <v>1</v>
      </c>
      <c r="B5" s="138">
        <v>24.273314501945688</v>
      </c>
      <c r="C5" s="138">
        <v>47.731996753715968</v>
      </c>
      <c r="D5" s="138">
        <v>27.994688744338248</v>
      </c>
      <c r="E5" s="23">
        <v>100</v>
      </c>
    </row>
    <row r="6" spans="1:5" ht="16.5" thickBot="1" x14ac:dyDescent="0.3">
      <c r="A6" s="22" t="s">
        <v>2</v>
      </c>
      <c r="B6" s="138">
        <v>15.517184720763591</v>
      </c>
      <c r="C6" s="138">
        <v>63.762849034021038</v>
      </c>
      <c r="D6" s="138">
        <v>20.719966245215371</v>
      </c>
      <c r="E6" s="23">
        <v>100</v>
      </c>
    </row>
    <row r="7" spans="1:5" ht="16.5" thickBot="1" x14ac:dyDescent="0.3">
      <c r="A7" s="22" t="s">
        <v>3</v>
      </c>
      <c r="B7" s="138">
        <v>26.584962858652418</v>
      </c>
      <c r="C7" s="138">
        <v>41.410143963536171</v>
      </c>
      <c r="D7" s="138">
        <v>32.004893177810686</v>
      </c>
      <c r="E7" s="23">
        <v>100</v>
      </c>
    </row>
    <row r="8" spans="1:5" ht="16.5" thickBot="1" x14ac:dyDescent="0.3">
      <c r="A8" s="22" t="s">
        <v>4</v>
      </c>
      <c r="B8" s="138">
        <v>13.768644971788865</v>
      </c>
      <c r="C8" s="138">
        <v>64.797199653419597</v>
      </c>
      <c r="D8" s="138">
        <v>21.434155374791576</v>
      </c>
      <c r="E8" s="23">
        <v>100</v>
      </c>
    </row>
    <row r="9" spans="1:5" ht="16.5" thickBot="1" x14ac:dyDescent="0.3">
      <c r="A9" s="22" t="s">
        <v>5</v>
      </c>
      <c r="B9" s="138">
        <v>22.223586034468426</v>
      </c>
      <c r="C9" s="138">
        <v>44.766298101188397</v>
      </c>
      <c r="D9" s="138">
        <v>33.010115864343362</v>
      </c>
      <c r="E9" s="23">
        <v>100</v>
      </c>
    </row>
    <row r="10" spans="1:5" ht="16.5" thickBot="1" x14ac:dyDescent="0.3">
      <c r="A10" s="22" t="s">
        <v>6</v>
      </c>
      <c r="B10" s="138">
        <v>1.0760882295946463</v>
      </c>
      <c r="C10" s="138">
        <v>78.356560311071419</v>
      </c>
      <c r="D10" s="138">
        <v>20.567351459333977</v>
      </c>
      <c r="E10" s="23">
        <v>100</v>
      </c>
    </row>
    <row r="11" spans="1:5" ht="16.5" thickBot="1" x14ac:dyDescent="0.3">
      <c r="A11" s="22" t="s">
        <v>7</v>
      </c>
      <c r="B11" s="138">
        <v>9.4897809773241519</v>
      </c>
      <c r="C11" s="138">
        <v>66.116496007427585</v>
      </c>
      <c r="D11" s="138">
        <v>24.393723015248057</v>
      </c>
      <c r="E11" s="23">
        <v>100</v>
      </c>
    </row>
    <row r="12" spans="1:5" ht="16.5" thickBot="1" x14ac:dyDescent="0.3">
      <c r="A12" s="22" t="s">
        <v>8</v>
      </c>
      <c r="B12" s="138">
        <v>4.580024604190795</v>
      </c>
      <c r="C12" s="138">
        <v>66.526592361677373</v>
      </c>
      <c r="D12" s="138">
        <v>28.893383034131997</v>
      </c>
      <c r="E12" s="23">
        <v>100</v>
      </c>
    </row>
    <row r="13" spans="1:5" ht="16.5" thickBot="1" x14ac:dyDescent="0.3">
      <c r="A13" s="22" t="s">
        <v>9</v>
      </c>
      <c r="B13" s="138">
        <v>12.424388621775522</v>
      </c>
      <c r="C13" s="138">
        <v>51.640722750808543</v>
      </c>
      <c r="D13" s="138">
        <v>35.934888627415397</v>
      </c>
      <c r="E13" s="23">
        <v>100</v>
      </c>
    </row>
    <row r="14" spans="1:5" ht="16.5" thickBot="1" x14ac:dyDescent="0.3">
      <c r="A14" s="311" t="s">
        <v>10</v>
      </c>
      <c r="B14" s="295"/>
      <c r="C14" s="295"/>
      <c r="D14" s="295"/>
      <c r="E14" s="296"/>
    </row>
    <row r="15" spans="1:5" ht="16.5" thickBot="1" x14ac:dyDescent="0.3">
      <c r="A15" s="22" t="s">
        <v>11</v>
      </c>
      <c r="B15" s="138">
        <v>15.768404355409773</v>
      </c>
      <c r="C15" s="138">
        <v>53.314044108552935</v>
      </c>
      <c r="D15" s="138">
        <v>30.917551536037369</v>
      </c>
      <c r="E15" s="23">
        <v>100</v>
      </c>
    </row>
    <row r="16" spans="1:5" ht="16.5" thickBot="1" x14ac:dyDescent="0.3">
      <c r="A16" s="24" t="s">
        <v>78</v>
      </c>
      <c r="B16" s="138">
        <v>12.424388621775522</v>
      </c>
      <c r="C16" s="138">
        <v>51.640722750808543</v>
      </c>
      <c r="D16" s="138">
        <v>35.934888627415397</v>
      </c>
      <c r="E16" s="23">
        <v>100</v>
      </c>
    </row>
    <row r="17" spans="1:5" ht="16.5" thickBot="1" x14ac:dyDescent="0.3">
      <c r="A17" s="24" t="s">
        <v>79</v>
      </c>
      <c r="B17" s="138">
        <v>20.616212569022473</v>
      </c>
      <c r="C17" s="138">
        <v>55.739852378679899</v>
      </c>
      <c r="D17" s="138">
        <v>23.643935052297323</v>
      </c>
      <c r="E17" s="23">
        <v>100</v>
      </c>
    </row>
    <row r="18" spans="1:5" ht="16.5" thickBot="1" x14ac:dyDescent="0.3">
      <c r="A18" s="22" t="s">
        <v>12</v>
      </c>
      <c r="B18" s="138">
        <v>16.997781962416685</v>
      </c>
      <c r="C18" s="138">
        <v>56.545024212478545</v>
      </c>
      <c r="D18" s="138">
        <v>26.457193825104213</v>
      </c>
      <c r="E18" s="23">
        <v>100</v>
      </c>
    </row>
    <row r="19" spans="1:5" ht="16.5" thickBot="1" x14ac:dyDescent="0.3">
      <c r="A19" s="311" t="s">
        <v>101</v>
      </c>
      <c r="B19" s="295"/>
      <c r="C19" s="295"/>
      <c r="D19" s="295"/>
      <c r="E19" s="296"/>
    </row>
    <row r="20" spans="1:5" ht="16.5" thickBot="1" x14ac:dyDescent="0.3">
      <c r="A20" s="22" t="s">
        <v>17</v>
      </c>
      <c r="B20" s="138">
        <v>17.232093883532794</v>
      </c>
      <c r="C20" s="138">
        <v>55.874669888702478</v>
      </c>
      <c r="D20" s="138">
        <v>26.893236227763989</v>
      </c>
      <c r="E20" s="23">
        <v>100</v>
      </c>
    </row>
    <row r="21" spans="1:5" ht="16.5" thickBot="1" x14ac:dyDescent="0.3">
      <c r="A21" s="22" t="s">
        <v>21</v>
      </c>
      <c r="B21" s="138">
        <v>10.07131267736729</v>
      </c>
      <c r="C21" s="138">
        <v>54.534316671156404</v>
      </c>
      <c r="D21" s="138">
        <v>35.3943706514764</v>
      </c>
      <c r="E21" s="23">
        <v>100</v>
      </c>
    </row>
    <row r="22" spans="1:5" ht="16.5" thickBot="1" x14ac:dyDescent="0.3">
      <c r="A22" s="98" t="s">
        <v>14</v>
      </c>
      <c r="B22" s="140">
        <v>16.70518731531218</v>
      </c>
      <c r="C22" s="140">
        <v>55.776043650345329</v>
      </c>
      <c r="D22" s="140">
        <v>27.518769034341457</v>
      </c>
      <c r="E22" s="32">
        <v>100</v>
      </c>
    </row>
    <row r="23" spans="1:5" ht="15.75" x14ac:dyDescent="0.25">
      <c r="A23" s="42"/>
    </row>
    <row r="24" spans="1:5" ht="15.75" x14ac:dyDescent="0.25">
      <c r="A24" s="9"/>
      <c r="B24" s="42" t="s">
        <v>287</v>
      </c>
    </row>
  </sheetData>
  <mergeCells count="4">
    <mergeCell ref="A4:E4"/>
    <mergeCell ref="A14:E14"/>
    <mergeCell ref="A19:E19"/>
    <mergeCell ref="A2:E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77142-B925-4C98-A1A1-5702FA09C6BF}">
  <dimension ref="A2:E23"/>
  <sheetViews>
    <sheetView workbookViewId="0">
      <selection activeCell="A3" sqref="A3"/>
    </sheetView>
  </sheetViews>
  <sheetFormatPr baseColWidth="10" defaultRowHeight="15" x14ac:dyDescent="0.25"/>
  <cols>
    <col min="1" max="1" width="36.140625" customWidth="1"/>
    <col min="2" max="2" width="20" customWidth="1"/>
    <col min="3" max="4" width="21.5703125" customWidth="1"/>
    <col min="5" max="5" width="20.5703125" customWidth="1"/>
  </cols>
  <sheetData>
    <row r="2" spans="1:5" ht="29.25" customHeight="1" thickBot="1" x14ac:dyDescent="0.3">
      <c r="A2" s="314" t="s">
        <v>281</v>
      </c>
      <c r="B2" s="314"/>
      <c r="C2" s="314"/>
      <c r="D2" s="314"/>
      <c r="E2" s="314"/>
    </row>
    <row r="3" spans="1:5" ht="16.5" thickBot="1" x14ac:dyDescent="0.3">
      <c r="A3" s="154" t="s">
        <v>298</v>
      </c>
      <c r="B3" s="100" t="s">
        <v>266</v>
      </c>
      <c r="C3" s="100" t="s">
        <v>267</v>
      </c>
      <c r="D3" s="100" t="s">
        <v>268</v>
      </c>
      <c r="E3" s="100" t="s">
        <v>42</v>
      </c>
    </row>
    <row r="4" spans="1:5" ht="16.5" thickBot="1" x14ac:dyDescent="0.3">
      <c r="A4" s="311" t="s">
        <v>0</v>
      </c>
      <c r="B4" s="295"/>
      <c r="C4" s="295"/>
      <c r="D4" s="295"/>
      <c r="E4" s="296"/>
    </row>
    <row r="5" spans="1:5" ht="16.5" thickBot="1" x14ac:dyDescent="0.3">
      <c r="A5" s="22" t="s">
        <v>1</v>
      </c>
      <c r="B5" s="138">
        <v>19.227591104352516</v>
      </c>
      <c r="C5" s="138">
        <v>71.458039288883285</v>
      </c>
      <c r="D5" s="138">
        <v>9.3143696067641688</v>
      </c>
      <c r="E5" s="138">
        <v>100</v>
      </c>
    </row>
    <row r="6" spans="1:5" ht="16.5" thickBot="1" x14ac:dyDescent="0.3">
      <c r="A6" s="22" t="s">
        <v>2</v>
      </c>
      <c r="B6" s="138">
        <v>17.267529354477748</v>
      </c>
      <c r="C6" s="138">
        <v>60.164744728404543</v>
      </c>
      <c r="D6" s="138">
        <v>22.567725917117663</v>
      </c>
      <c r="E6" s="138">
        <v>100</v>
      </c>
    </row>
    <row r="7" spans="1:5" ht="16.5" thickBot="1" x14ac:dyDescent="0.3">
      <c r="A7" s="22" t="s">
        <v>3</v>
      </c>
      <c r="B7" s="138">
        <v>18.430041600141216</v>
      </c>
      <c r="C7" s="138">
        <v>61.761886831099822</v>
      </c>
      <c r="D7" s="138">
        <v>19.808071568758265</v>
      </c>
      <c r="E7" s="138">
        <v>100</v>
      </c>
    </row>
    <row r="8" spans="1:5" ht="16.5" thickBot="1" x14ac:dyDescent="0.3">
      <c r="A8" s="22" t="s">
        <v>4</v>
      </c>
      <c r="B8" s="138">
        <v>29.112932926336022</v>
      </c>
      <c r="C8" s="138">
        <v>59.39380260334535</v>
      </c>
      <c r="D8" s="138">
        <v>11.493264470318595</v>
      </c>
      <c r="E8" s="138">
        <v>100</v>
      </c>
    </row>
    <row r="9" spans="1:5" ht="16.5" thickBot="1" x14ac:dyDescent="0.3">
      <c r="A9" s="22" t="s">
        <v>5</v>
      </c>
      <c r="B9" s="138">
        <v>38.466148118509935</v>
      </c>
      <c r="C9" s="138">
        <v>45.107551335885454</v>
      </c>
      <c r="D9" s="138">
        <v>16.426300545604732</v>
      </c>
      <c r="E9" s="138">
        <v>100</v>
      </c>
    </row>
    <row r="10" spans="1:5" ht="16.5" thickBot="1" x14ac:dyDescent="0.3">
      <c r="A10" s="22" t="s">
        <v>6</v>
      </c>
      <c r="B10" s="138">
        <v>39.974411192129963</v>
      </c>
      <c r="C10" s="138">
        <v>33.298072950677806</v>
      </c>
      <c r="D10" s="138">
        <v>26.727515857192195</v>
      </c>
      <c r="E10" s="138">
        <v>100</v>
      </c>
    </row>
    <row r="11" spans="1:5" ht="16.5" thickBot="1" x14ac:dyDescent="0.3">
      <c r="A11" s="22" t="s">
        <v>7</v>
      </c>
      <c r="B11" s="138">
        <v>3.2845868173199664</v>
      </c>
      <c r="C11" s="138">
        <v>91.192743276434115</v>
      </c>
      <c r="D11" s="138">
        <v>5.5226699062458318</v>
      </c>
      <c r="E11" s="138">
        <v>100</v>
      </c>
    </row>
    <row r="12" spans="1:5" ht="16.5" thickBot="1" x14ac:dyDescent="0.3">
      <c r="A12" s="22" t="s">
        <v>8</v>
      </c>
      <c r="B12" s="138">
        <v>0.99578827690553517</v>
      </c>
      <c r="C12" s="138">
        <v>70.557928358862213</v>
      </c>
      <c r="D12" s="138">
        <v>28.446283364232379</v>
      </c>
      <c r="E12" s="138">
        <v>100</v>
      </c>
    </row>
    <row r="13" spans="1:5" ht="16.5" thickBot="1" x14ac:dyDescent="0.3">
      <c r="A13" s="22" t="s">
        <v>9</v>
      </c>
      <c r="B13" s="138">
        <v>19.42223681472607</v>
      </c>
      <c r="C13" s="138">
        <v>63.601093647137454</v>
      </c>
      <c r="D13" s="138">
        <v>16.976669538135976</v>
      </c>
      <c r="E13" s="138">
        <v>100</v>
      </c>
    </row>
    <row r="14" spans="1:5" ht="16.5" thickBot="1" x14ac:dyDescent="0.3">
      <c r="A14" s="311" t="s">
        <v>10</v>
      </c>
      <c r="B14" s="295"/>
      <c r="C14" s="295"/>
      <c r="D14" s="295"/>
      <c r="E14" s="296"/>
    </row>
    <row r="15" spans="1:5" ht="16.5" thickBot="1" x14ac:dyDescent="0.3">
      <c r="A15" s="22" t="s">
        <v>11</v>
      </c>
      <c r="B15" s="138">
        <v>20.23903123689562</v>
      </c>
      <c r="C15" s="138">
        <v>63.46521756981106</v>
      </c>
      <c r="D15" s="138">
        <v>16.295751193293544</v>
      </c>
      <c r="E15" s="23">
        <v>100.00000000000023</v>
      </c>
    </row>
    <row r="16" spans="1:5" ht="16.5" thickBot="1" x14ac:dyDescent="0.3">
      <c r="A16" s="24" t="s">
        <v>78</v>
      </c>
      <c r="B16" s="141">
        <v>19.42223681472607</v>
      </c>
      <c r="C16" s="141">
        <v>63.601093647137454</v>
      </c>
      <c r="D16" s="141">
        <v>16.976669538135976</v>
      </c>
      <c r="E16" s="23">
        <v>99.999999999999503</v>
      </c>
    </row>
    <row r="17" spans="1:5" ht="16.5" thickBot="1" x14ac:dyDescent="0.3">
      <c r="A17" s="24" t="s">
        <v>79</v>
      </c>
      <c r="B17" s="141">
        <v>21.423135327315752</v>
      </c>
      <c r="C17" s="141">
        <v>63.268238483536123</v>
      </c>
      <c r="D17" s="141">
        <v>15.308626189147725</v>
      </c>
      <c r="E17" s="23">
        <v>99.999999999999602</v>
      </c>
    </row>
    <row r="18" spans="1:5" ht="16.5" thickBot="1" x14ac:dyDescent="0.3">
      <c r="A18" s="22" t="s">
        <v>12</v>
      </c>
      <c r="B18" s="141">
        <v>25.625996680961343</v>
      </c>
      <c r="C18" s="141">
        <v>58.075163012373501</v>
      </c>
      <c r="D18" s="141">
        <v>16.298840306664673</v>
      </c>
      <c r="E18" s="23">
        <v>99.999999999999517</v>
      </c>
    </row>
    <row r="19" spans="1:5" ht="16.5" thickBot="1" x14ac:dyDescent="0.3">
      <c r="A19" s="311" t="s">
        <v>101</v>
      </c>
      <c r="B19" s="295"/>
      <c r="C19" s="295"/>
      <c r="D19" s="295"/>
      <c r="E19" s="296"/>
    </row>
    <row r="20" spans="1:5" ht="16.5" thickBot="1" x14ac:dyDescent="0.3">
      <c r="A20" s="22" t="s">
        <v>17</v>
      </c>
      <c r="B20" s="138">
        <v>24.932958989615667</v>
      </c>
      <c r="C20" s="138">
        <v>59.385681507517127</v>
      </c>
      <c r="D20" s="138">
        <v>15.681359502866401</v>
      </c>
      <c r="E20" s="23">
        <v>100</v>
      </c>
    </row>
    <row r="21" spans="1:5" ht="16.5" thickBot="1" x14ac:dyDescent="0.3">
      <c r="A21" s="22" t="s">
        <v>21</v>
      </c>
      <c r="B21" s="138">
        <v>16.927331882673148</v>
      </c>
      <c r="C21" s="138">
        <v>59.009594510388965</v>
      </c>
      <c r="D21" s="138">
        <v>24.063073606937937</v>
      </c>
      <c r="E21" s="23">
        <v>100</v>
      </c>
    </row>
    <row r="22" spans="1:5" ht="16.5" thickBot="1" x14ac:dyDescent="0.3">
      <c r="A22" s="98" t="s">
        <v>14</v>
      </c>
      <c r="B22" s="140">
        <v>24.343886738428722</v>
      </c>
      <c r="C22" s="140">
        <v>59.358008170865276</v>
      </c>
      <c r="D22" s="140">
        <v>16.298105090705363</v>
      </c>
      <c r="E22" s="32">
        <v>100</v>
      </c>
    </row>
    <row r="23" spans="1:5" ht="15.75" x14ac:dyDescent="0.25">
      <c r="B23" s="42" t="s">
        <v>287</v>
      </c>
    </row>
  </sheetData>
  <mergeCells count="4">
    <mergeCell ref="A4:E4"/>
    <mergeCell ref="A14:E14"/>
    <mergeCell ref="A19:E19"/>
    <mergeCell ref="A2:E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5741B-94A8-482B-851D-8FE2273FD9A2}">
  <dimension ref="A1:N23"/>
  <sheetViews>
    <sheetView topLeftCell="A16" workbookViewId="0">
      <selection activeCell="E23" sqref="E23"/>
    </sheetView>
  </sheetViews>
  <sheetFormatPr baseColWidth="10" defaultColWidth="16.5703125" defaultRowHeight="15" x14ac:dyDescent="0.25"/>
  <cols>
    <col min="1" max="1" width="24" customWidth="1"/>
  </cols>
  <sheetData>
    <row r="1" spans="1:14" ht="16.5" thickBot="1" x14ac:dyDescent="0.3">
      <c r="A1" s="321" t="s">
        <v>280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</row>
    <row r="2" spans="1:14" ht="50.25" thickBot="1" x14ac:dyDescent="0.3">
      <c r="A2" s="165" t="s">
        <v>298</v>
      </c>
      <c r="B2" s="166" t="s">
        <v>269</v>
      </c>
      <c r="C2" s="167" t="s">
        <v>270</v>
      </c>
      <c r="D2" s="167" t="s">
        <v>271</v>
      </c>
      <c r="E2" s="167" t="s">
        <v>272</v>
      </c>
      <c r="F2" s="167" t="s">
        <v>273</v>
      </c>
      <c r="G2" s="167" t="s">
        <v>274</v>
      </c>
      <c r="H2" s="167" t="s">
        <v>275</v>
      </c>
      <c r="I2" s="167" t="s">
        <v>276</v>
      </c>
      <c r="J2" s="167" t="s">
        <v>277</v>
      </c>
      <c r="K2" s="167" t="s">
        <v>278</v>
      </c>
      <c r="L2" s="167" t="s">
        <v>279</v>
      </c>
      <c r="M2" s="167" t="s">
        <v>44</v>
      </c>
      <c r="N2" s="167" t="s">
        <v>14</v>
      </c>
    </row>
    <row r="3" spans="1:14" ht="16.5" x14ac:dyDescent="0.25">
      <c r="A3" s="315" t="s">
        <v>0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7"/>
    </row>
    <row r="4" spans="1:14" ht="17.25" thickBot="1" x14ac:dyDescent="0.3">
      <c r="A4" s="168" t="s">
        <v>1</v>
      </c>
      <c r="B4" s="169">
        <v>25.587246068321463</v>
      </c>
      <c r="C4" s="169">
        <v>0.65432656578810611</v>
      </c>
      <c r="D4" s="169">
        <v>4.8577740713383903</v>
      </c>
      <c r="E4" s="169">
        <v>7.2563121326508755</v>
      </c>
      <c r="F4" s="169">
        <v>0</v>
      </c>
      <c r="G4" s="169">
        <v>4.3780020529997934</v>
      </c>
      <c r="H4" s="169">
        <v>2.8295403402189443</v>
      </c>
      <c r="I4" s="169">
        <v>0.19874344525706653</v>
      </c>
      <c r="J4" s="169">
        <v>4.0017975540366288</v>
      </c>
      <c r="K4" s="169">
        <v>9.5278806606432926</v>
      </c>
      <c r="L4" s="169">
        <v>37.004612223996098</v>
      </c>
      <c r="M4" s="169">
        <v>3.703764884749257</v>
      </c>
      <c r="N4" s="170">
        <v>100</v>
      </c>
    </row>
    <row r="5" spans="1:14" ht="17.25" thickBot="1" x14ac:dyDescent="0.3">
      <c r="A5" s="168" t="s">
        <v>2</v>
      </c>
      <c r="B5" s="169">
        <v>42.123004646605352</v>
      </c>
      <c r="C5" s="169">
        <v>0.62176444768837869</v>
      </c>
      <c r="D5" s="169">
        <v>1.3509146447162872</v>
      </c>
      <c r="E5" s="169">
        <v>1.2077993407010004</v>
      </c>
      <c r="F5" s="169">
        <v>0</v>
      </c>
      <c r="G5" s="169">
        <v>1.9231678029155541</v>
      </c>
      <c r="H5" s="169">
        <v>6.9658083327718723</v>
      </c>
      <c r="I5" s="169">
        <v>0.52216451270254183</v>
      </c>
      <c r="J5" s="169">
        <v>5.0827165145336961</v>
      </c>
      <c r="K5" s="169">
        <v>10.764100445553158</v>
      </c>
      <c r="L5" s="169">
        <v>27.735441691959007</v>
      </c>
      <c r="M5" s="169">
        <v>1.7031176198531501</v>
      </c>
      <c r="N5" s="170">
        <v>100</v>
      </c>
    </row>
    <row r="6" spans="1:14" ht="17.25" thickBot="1" x14ac:dyDescent="0.3">
      <c r="A6" s="168" t="s">
        <v>3</v>
      </c>
      <c r="B6" s="169">
        <v>27.576248589970508</v>
      </c>
      <c r="C6" s="169">
        <v>2.5937560517732208</v>
      </c>
      <c r="D6" s="169">
        <v>4.668658684563888</v>
      </c>
      <c r="E6" s="169">
        <v>3.452331817832075</v>
      </c>
      <c r="F6" s="169">
        <v>0.28952862680945168</v>
      </c>
      <c r="G6" s="169">
        <v>9.3796725651934203</v>
      </c>
      <c r="H6" s="169">
        <v>4.4350531199062662</v>
      </c>
      <c r="I6" s="169">
        <v>1.6509125356069199</v>
      </c>
      <c r="J6" s="169">
        <v>13.647613349571753</v>
      </c>
      <c r="K6" s="169">
        <v>9.9765434062233425</v>
      </c>
      <c r="L6" s="169">
        <v>20.817128530271109</v>
      </c>
      <c r="M6" s="169">
        <v>1.5125527222773723</v>
      </c>
      <c r="N6" s="170">
        <v>100</v>
      </c>
    </row>
    <row r="7" spans="1:14" ht="17.25" thickBot="1" x14ac:dyDescent="0.3">
      <c r="A7" s="168" t="s">
        <v>4</v>
      </c>
      <c r="B7" s="169">
        <v>12.317974662025032</v>
      </c>
      <c r="C7" s="169">
        <v>1.594469288750983</v>
      </c>
      <c r="D7" s="169">
        <v>6.1239299910673592</v>
      </c>
      <c r="E7" s="169">
        <v>1.9232607214463266</v>
      </c>
      <c r="F7" s="169">
        <v>0.49623799847127198</v>
      </c>
      <c r="G7" s="169">
        <v>3.1262728280121914</v>
      </c>
      <c r="H7" s="169">
        <v>0.57273105034852201</v>
      </c>
      <c r="I7" s="169">
        <v>1.1247899465599418</v>
      </c>
      <c r="J7" s="169">
        <v>15.883673874613713</v>
      </c>
      <c r="K7" s="169">
        <v>6.8915161016304998</v>
      </c>
      <c r="L7" s="169">
        <v>46.245639497624595</v>
      </c>
      <c r="M7" s="169">
        <v>3.6995040394495229</v>
      </c>
      <c r="N7" s="170">
        <v>100</v>
      </c>
    </row>
    <row r="8" spans="1:14" ht="17.25" thickBot="1" x14ac:dyDescent="0.3">
      <c r="A8" s="168" t="s">
        <v>5</v>
      </c>
      <c r="B8" s="169">
        <v>32.712976884163886</v>
      </c>
      <c r="C8" s="169">
        <v>0.24326995827056289</v>
      </c>
      <c r="D8" s="169">
        <v>3.0854751561134051</v>
      </c>
      <c r="E8" s="169">
        <v>2.6891042376870464</v>
      </c>
      <c r="F8" s="169">
        <v>0.21461067236198964</v>
      </c>
      <c r="G8" s="169">
        <v>1.2819063989850354</v>
      </c>
      <c r="H8" s="169">
        <v>4.9997391442882986</v>
      </c>
      <c r="I8" s="169">
        <v>0.1754452681436775</v>
      </c>
      <c r="J8" s="169">
        <v>5.5205684798986248</v>
      </c>
      <c r="K8" s="169">
        <v>8.4613929206216749</v>
      </c>
      <c r="L8" s="169">
        <v>23.853904240305731</v>
      </c>
      <c r="M8" s="169">
        <v>16.761606639160121</v>
      </c>
      <c r="N8" s="170">
        <v>100</v>
      </c>
    </row>
    <row r="9" spans="1:14" ht="17.25" thickBot="1" x14ac:dyDescent="0.3">
      <c r="A9" s="168" t="s">
        <v>6</v>
      </c>
      <c r="B9" s="169">
        <v>23.856085747028789</v>
      </c>
      <c r="C9" s="169">
        <v>0.16357438952337319</v>
      </c>
      <c r="D9" s="169">
        <v>0.46018151968891086</v>
      </c>
      <c r="E9" s="169">
        <v>22.604980877982623</v>
      </c>
      <c r="F9" s="169">
        <v>9.513010840798615E-2</v>
      </c>
      <c r="G9" s="169">
        <v>2.4371327206294988</v>
      </c>
      <c r="H9" s="169">
        <v>0.22311171636667176</v>
      </c>
      <c r="I9" s="169">
        <v>0.35380335857332845</v>
      </c>
      <c r="J9" s="169">
        <v>5.5672224982300467</v>
      </c>
      <c r="K9" s="169">
        <v>2.4956744984846542</v>
      </c>
      <c r="L9" s="169">
        <v>41.598545199565571</v>
      </c>
      <c r="M9" s="169">
        <v>0.14455736551854029</v>
      </c>
      <c r="N9" s="170">
        <v>100</v>
      </c>
    </row>
    <row r="10" spans="1:14" ht="17.25" thickBot="1" x14ac:dyDescent="0.3">
      <c r="A10" s="168" t="s">
        <v>7</v>
      </c>
      <c r="B10" s="169">
        <v>49.637164009574647</v>
      </c>
      <c r="C10" s="169">
        <v>9.1781162662966143</v>
      </c>
      <c r="D10" s="169">
        <v>3.0399107786111252</v>
      </c>
      <c r="E10" s="169">
        <v>2.8107552628248813</v>
      </c>
      <c r="F10" s="169">
        <v>0.16895424562965056</v>
      </c>
      <c r="G10" s="169">
        <v>0</v>
      </c>
      <c r="H10" s="169">
        <v>0.4868835062212134</v>
      </c>
      <c r="I10" s="169">
        <v>0</v>
      </c>
      <c r="J10" s="169">
        <v>3.7476078489099645</v>
      </c>
      <c r="K10" s="169">
        <v>2.0864966296680372</v>
      </c>
      <c r="L10" s="169">
        <v>27.650006003262913</v>
      </c>
      <c r="M10" s="169">
        <v>1.1941054490006229</v>
      </c>
      <c r="N10" s="170">
        <v>100</v>
      </c>
    </row>
    <row r="11" spans="1:14" ht="17.25" thickBot="1" x14ac:dyDescent="0.3">
      <c r="A11" s="168" t="s">
        <v>8</v>
      </c>
      <c r="B11" s="169">
        <v>39.834380235798768</v>
      </c>
      <c r="C11" s="169">
        <v>11.94874335266536</v>
      </c>
      <c r="D11" s="169">
        <v>1.4839010961787218</v>
      </c>
      <c r="E11" s="169">
        <v>1.8769769617444092</v>
      </c>
      <c r="F11" s="169">
        <v>0</v>
      </c>
      <c r="G11" s="169">
        <v>1.1841351042169133</v>
      </c>
      <c r="H11" s="169">
        <v>12.878575934493625</v>
      </c>
      <c r="I11" s="169">
        <v>0</v>
      </c>
      <c r="J11" s="169">
        <v>0.24408691890894477</v>
      </c>
      <c r="K11" s="169">
        <v>21.149279939157505</v>
      </c>
      <c r="L11" s="169">
        <v>7.5294824540382814</v>
      </c>
      <c r="M11" s="169">
        <v>1.8704380027977845</v>
      </c>
      <c r="N11" s="170">
        <v>100</v>
      </c>
    </row>
    <row r="12" spans="1:14" ht="17.25" thickBot="1" x14ac:dyDescent="0.3">
      <c r="A12" s="168" t="s">
        <v>9</v>
      </c>
      <c r="B12" s="169">
        <v>57.561746393996792</v>
      </c>
      <c r="C12" s="169">
        <v>0.3372975330464667</v>
      </c>
      <c r="D12" s="169">
        <v>3.4067189032998768</v>
      </c>
      <c r="E12" s="169">
        <v>0</v>
      </c>
      <c r="F12" s="169">
        <v>1.9560401276770889</v>
      </c>
      <c r="G12" s="169">
        <v>0.13541124534430607</v>
      </c>
      <c r="H12" s="169">
        <v>0.21810207121509598</v>
      </c>
      <c r="I12" s="169">
        <v>1.9271540542625401</v>
      </c>
      <c r="J12" s="169">
        <v>15.730203083725181</v>
      </c>
      <c r="K12" s="169">
        <v>5.9063697966102264</v>
      </c>
      <c r="L12" s="169">
        <v>12.820956790821935</v>
      </c>
      <c r="M12" s="169">
        <v>0</v>
      </c>
      <c r="N12" s="170">
        <v>100</v>
      </c>
    </row>
    <row r="13" spans="1:14" ht="16.5" x14ac:dyDescent="0.25">
      <c r="A13" s="318" t="s">
        <v>10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20"/>
    </row>
    <row r="14" spans="1:14" ht="17.25" thickBot="1" x14ac:dyDescent="0.3">
      <c r="A14" s="168" t="s">
        <v>11</v>
      </c>
      <c r="B14" s="169">
        <v>51.693863285870201</v>
      </c>
      <c r="C14" s="169">
        <v>0.76814543951448688</v>
      </c>
      <c r="D14" s="169">
        <v>3.5026142812946679</v>
      </c>
      <c r="E14" s="169">
        <v>0.63394411325885469</v>
      </c>
      <c r="F14" s="169">
        <v>1.4573265698286091</v>
      </c>
      <c r="G14" s="169">
        <v>1.4512904888220952</v>
      </c>
      <c r="H14" s="169">
        <v>0.69212216978957875</v>
      </c>
      <c r="I14" s="169">
        <v>1.8320932146612048</v>
      </c>
      <c r="J14" s="169">
        <v>12.981787871983903</v>
      </c>
      <c r="K14" s="169">
        <v>7.6579066016273973</v>
      </c>
      <c r="L14" s="169">
        <v>16.60873417420591</v>
      </c>
      <c r="M14" s="169">
        <v>0.7201717891430528</v>
      </c>
      <c r="N14" s="171">
        <v>100</v>
      </c>
    </row>
    <row r="15" spans="1:14" ht="17.25" thickBot="1" x14ac:dyDescent="0.3">
      <c r="A15" s="172" t="s">
        <v>78</v>
      </c>
      <c r="B15" s="173">
        <v>57.561746393996792</v>
      </c>
      <c r="C15" s="173">
        <v>0.3372975330464667</v>
      </c>
      <c r="D15" s="173">
        <v>3.4067189032998768</v>
      </c>
      <c r="E15" s="173">
        <v>0</v>
      </c>
      <c r="F15" s="173">
        <v>1.9560401276770889</v>
      </c>
      <c r="G15" s="173">
        <v>0.13541124534430607</v>
      </c>
      <c r="H15" s="173">
        <v>0.21810207121509598</v>
      </c>
      <c r="I15" s="173">
        <v>1.9271540542625401</v>
      </c>
      <c r="J15" s="173">
        <v>15.730203083725181</v>
      </c>
      <c r="K15" s="173">
        <v>5.9063697966102264</v>
      </c>
      <c r="L15" s="173">
        <v>12.820956790821935</v>
      </c>
      <c r="M15" s="173">
        <v>0</v>
      </c>
      <c r="N15" s="174">
        <v>100</v>
      </c>
    </row>
    <row r="16" spans="1:14" ht="17.25" thickBot="1" x14ac:dyDescent="0.3">
      <c r="A16" s="172" t="s">
        <v>79</v>
      </c>
      <c r="B16" s="173">
        <v>43.187213140064095</v>
      </c>
      <c r="C16" s="173">
        <v>1.3927441813163302</v>
      </c>
      <c r="D16" s="173">
        <v>3.6416334839900157</v>
      </c>
      <c r="E16" s="173">
        <v>1.5529707339523411</v>
      </c>
      <c r="F16" s="173">
        <v>0.73434322448696876</v>
      </c>
      <c r="G16" s="173">
        <v>3.3589161439566126</v>
      </c>
      <c r="H16" s="173">
        <v>1.3793074913698389</v>
      </c>
      <c r="I16" s="173">
        <v>1.6942838394309316</v>
      </c>
      <c r="J16" s="173">
        <v>8.9974197053252691</v>
      </c>
      <c r="K16" s="173">
        <v>10.197103539130756</v>
      </c>
      <c r="L16" s="173">
        <v>22.099862139249584</v>
      </c>
      <c r="M16" s="173">
        <v>1.7642023777269231</v>
      </c>
      <c r="N16" s="174">
        <v>100</v>
      </c>
    </row>
    <row r="17" spans="1:14" ht="17.25" thickBot="1" x14ac:dyDescent="0.3">
      <c r="A17" s="168" t="s">
        <v>12</v>
      </c>
      <c r="B17" s="173">
        <v>25.978752682596738</v>
      </c>
      <c r="C17" s="173">
        <v>1.7697369343285558</v>
      </c>
      <c r="D17" s="173">
        <v>3.7782940420717037</v>
      </c>
      <c r="E17" s="173">
        <v>5.3358627874815685</v>
      </c>
      <c r="F17" s="173">
        <v>0.1514872384366272</v>
      </c>
      <c r="G17" s="173">
        <v>3.5882871613600829</v>
      </c>
      <c r="H17" s="173">
        <v>3.4702487564469422</v>
      </c>
      <c r="I17" s="173">
        <v>0.56191526399476166</v>
      </c>
      <c r="J17" s="173">
        <v>8.7734139788043901</v>
      </c>
      <c r="K17" s="173">
        <v>7.6867868676825575</v>
      </c>
      <c r="L17" s="173">
        <v>33.699688389557423</v>
      </c>
      <c r="M17" s="173">
        <v>5.205525897238255</v>
      </c>
      <c r="N17" s="174">
        <v>100</v>
      </c>
    </row>
    <row r="18" spans="1:14" ht="16.5" x14ac:dyDescent="0.25">
      <c r="A18" s="318" t="s">
        <v>101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20"/>
    </row>
    <row r="19" spans="1:14" ht="17.25" thickBot="1" x14ac:dyDescent="0.3">
      <c r="A19" s="168" t="s">
        <v>17</v>
      </c>
      <c r="B19" s="169">
        <v>31.716685639739001</v>
      </c>
      <c r="C19" s="169">
        <v>1.5048183084911979</v>
      </c>
      <c r="D19" s="169">
        <v>3.6231925276397119</v>
      </c>
      <c r="E19" s="169">
        <v>4.2289598535469732</v>
      </c>
      <c r="F19" s="169">
        <v>0.46135921121864693</v>
      </c>
      <c r="G19" s="169">
        <v>3.0474553725012825</v>
      </c>
      <c r="H19" s="169">
        <v>2.9350896005212772</v>
      </c>
      <c r="I19" s="169">
        <v>0.87970357985667458</v>
      </c>
      <c r="J19" s="169">
        <v>9.7481942479124015</v>
      </c>
      <c r="K19" s="169">
        <v>7.9802295581051466</v>
      </c>
      <c r="L19" s="169">
        <v>29.614536967884479</v>
      </c>
      <c r="M19" s="169">
        <v>4.2597751325825515</v>
      </c>
      <c r="N19" s="170">
        <v>100</v>
      </c>
    </row>
    <row r="20" spans="1:14" ht="17.25" thickBot="1" x14ac:dyDescent="0.3">
      <c r="A20" s="168" t="s">
        <v>21</v>
      </c>
      <c r="B20" s="169">
        <v>36.912521845311055</v>
      </c>
      <c r="C20" s="169">
        <v>1.8654702194656683</v>
      </c>
      <c r="D20" s="169">
        <v>4.839370056183931</v>
      </c>
      <c r="E20" s="169">
        <v>4.0636438146782892</v>
      </c>
      <c r="F20" s="169">
        <v>0.47387224410345508</v>
      </c>
      <c r="G20" s="169">
        <v>3.4853564086180246</v>
      </c>
      <c r="H20" s="169">
        <v>1.2221601323581337</v>
      </c>
      <c r="I20" s="169">
        <v>0.66928476737894749</v>
      </c>
      <c r="J20" s="169">
        <v>10.112714406732213</v>
      </c>
      <c r="K20" s="169">
        <v>3.8988626652725205</v>
      </c>
      <c r="L20" s="169">
        <v>29.85190007476875</v>
      </c>
      <c r="M20" s="169">
        <v>2.6048433651290526</v>
      </c>
      <c r="N20" s="170">
        <v>100</v>
      </c>
    </row>
    <row r="21" spans="1:14" ht="17.25" thickBot="1" x14ac:dyDescent="0.3">
      <c r="A21" s="175" t="s">
        <v>14</v>
      </c>
      <c r="B21" s="176">
        <v>32.099007085583075</v>
      </c>
      <c r="C21" s="176">
        <v>1.5313558963971303</v>
      </c>
      <c r="D21" s="176">
        <v>3.7126816363644037</v>
      </c>
      <c r="E21" s="176">
        <v>4.2167955233985941</v>
      </c>
      <c r="F21" s="176">
        <v>0.46227994863898447</v>
      </c>
      <c r="G21" s="176">
        <v>3.0796771267369598</v>
      </c>
      <c r="H21" s="176">
        <v>2.8090483542258711</v>
      </c>
      <c r="I21" s="176">
        <v>0.86422048504067339</v>
      </c>
      <c r="J21" s="176">
        <v>9.7750164702930533</v>
      </c>
      <c r="K21" s="176">
        <v>7.6799132991332772</v>
      </c>
      <c r="L21" s="176">
        <v>29.63200268516723</v>
      </c>
      <c r="M21" s="176">
        <v>4.1380014890201142</v>
      </c>
      <c r="N21" s="177">
        <v>100</v>
      </c>
    </row>
    <row r="22" spans="1:14" ht="15.75" x14ac:dyDescent="0.25">
      <c r="E22" s="65"/>
    </row>
    <row r="23" spans="1:14" ht="15.75" x14ac:dyDescent="0.25">
      <c r="E23" s="42" t="s">
        <v>287</v>
      </c>
    </row>
  </sheetData>
  <mergeCells count="4">
    <mergeCell ref="A3:N3"/>
    <mergeCell ref="A13:N13"/>
    <mergeCell ref="A18:N18"/>
    <mergeCell ref="A1:N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107DF-D828-4FFA-833F-2A53388D4595}">
  <dimension ref="D8:H15"/>
  <sheetViews>
    <sheetView workbookViewId="0">
      <selection activeCell="L16" sqref="L16"/>
    </sheetView>
  </sheetViews>
  <sheetFormatPr baseColWidth="10" defaultRowHeight="15" x14ac:dyDescent="0.25"/>
  <sheetData>
    <row r="8" spans="4:8" x14ac:dyDescent="0.25">
      <c r="D8" s="226" t="s">
        <v>361</v>
      </c>
      <c r="E8" s="226"/>
      <c r="F8" s="226"/>
      <c r="G8" s="226"/>
      <c r="H8" s="226"/>
    </row>
    <row r="9" spans="4:8" x14ac:dyDescent="0.25">
      <c r="D9" s="226"/>
      <c r="E9" s="226"/>
      <c r="F9" s="226"/>
      <c r="G9" s="226"/>
      <c r="H9" s="226"/>
    </row>
    <row r="10" spans="4:8" x14ac:dyDescent="0.25">
      <c r="D10" s="226"/>
      <c r="E10" s="226"/>
      <c r="F10" s="226"/>
      <c r="G10" s="226"/>
      <c r="H10" s="226"/>
    </row>
    <row r="11" spans="4:8" x14ac:dyDescent="0.25">
      <c r="D11" s="226"/>
      <c r="E11" s="226"/>
      <c r="F11" s="226"/>
      <c r="G11" s="226"/>
      <c r="H11" s="226"/>
    </row>
    <row r="12" spans="4:8" x14ac:dyDescent="0.25">
      <c r="D12" s="226"/>
      <c r="E12" s="226"/>
      <c r="F12" s="226"/>
      <c r="G12" s="226"/>
      <c r="H12" s="226"/>
    </row>
    <row r="13" spans="4:8" x14ac:dyDescent="0.25">
      <c r="D13" s="226"/>
      <c r="E13" s="226"/>
      <c r="F13" s="226"/>
      <c r="G13" s="226"/>
      <c r="H13" s="226"/>
    </row>
    <row r="14" spans="4:8" x14ac:dyDescent="0.25">
      <c r="D14" s="226"/>
      <c r="E14" s="226"/>
      <c r="F14" s="226"/>
      <c r="G14" s="226"/>
      <c r="H14" s="226"/>
    </row>
    <row r="15" spans="4:8" x14ac:dyDescent="0.25">
      <c r="D15" s="226"/>
      <c r="E15" s="226"/>
      <c r="F15" s="226"/>
      <c r="G15" s="226"/>
      <c r="H15" s="226"/>
    </row>
  </sheetData>
  <mergeCells count="1">
    <mergeCell ref="D8:H1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E610-9CA5-43A8-BAF1-B95CF36FB42E}">
  <dimension ref="A2:F32"/>
  <sheetViews>
    <sheetView workbookViewId="0">
      <selection activeCell="D33" sqref="D33"/>
    </sheetView>
  </sheetViews>
  <sheetFormatPr baseColWidth="10" defaultRowHeight="15" x14ac:dyDescent="0.25"/>
  <cols>
    <col min="1" max="1" width="38.28515625" customWidth="1"/>
    <col min="3" max="3" width="18.42578125" customWidth="1"/>
    <col min="4" max="4" width="20.7109375" customWidth="1"/>
    <col min="5" max="5" width="19.85546875" customWidth="1"/>
  </cols>
  <sheetData>
    <row r="2" spans="1:6" ht="16.5" x14ac:dyDescent="0.3">
      <c r="A2" s="189" t="s">
        <v>306</v>
      </c>
    </row>
    <row r="3" spans="1:6" ht="15.75" thickBot="1" x14ac:dyDescent="0.3"/>
    <row r="4" spans="1:6" ht="33.75" thickBot="1" x14ac:dyDescent="0.3">
      <c r="A4" s="184"/>
      <c r="B4" s="167" t="s">
        <v>307</v>
      </c>
      <c r="C4" s="167" t="s">
        <v>308</v>
      </c>
      <c r="D4" s="167" t="s">
        <v>309</v>
      </c>
      <c r="E4" s="167" t="s">
        <v>310</v>
      </c>
      <c r="F4" s="167" t="s">
        <v>42</v>
      </c>
    </row>
    <row r="5" spans="1:6" ht="16.5" thickBot="1" x14ac:dyDescent="0.3">
      <c r="A5" s="322" t="s">
        <v>0</v>
      </c>
      <c r="B5" s="323"/>
      <c r="C5" s="323"/>
      <c r="D5" s="323"/>
      <c r="E5" s="323"/>
      <c r="F5" s="324"/>
    </row>
    <row r="6" spans="1:6" ht="16.5" thickBot="1" x14ac:dyDescent="0.3">
      <c r="A6" s="4" t="s">
        <v>311</v>
      </c>
      <c r="B6" s="103">
        <v>71.776694412512413</v>
      </c>
      <c r="C6" s="103">
        <v>2.0285017970421086</v>
      </c>
      <c r="D6" s="103">
        <v>0.78519863932435796</v>
      </c>
      <c r="E6" s="103">
        <v>25.40960515111874</v>
      </c>
      <c r="F6" s="103">
        <v>100</v>
      </c>
    </row>
    <row r="7" spans="1:6" ht="16.5" thickBot="1" x14ac:dyDescent="0.3">
      <c r="A7" s="4" t="s">
        <v>312</v>
      </c>
      <c r="B7" s="103">
        <v>36.088356280751235</v>
      </c>
      <c r="C7" s="103">
        <v>10.819117812255296</v>
      </c>
      <c r="D7" s="103">
        <v>0.34226529005424317</v>
      </c>
      <c r="E7" s="103">
        <v>52.750260616941901</v>
      </c>
      <c r="F7" s="103">
        <v>100</v>
      </c>
    </row>
    <row r="8" spans="1:6" ht="16.5" thickBot="1" x14ac:dyDescent="0.3">
      <c r="A8" s="4" t="s">
        <v>313</v>
      </c>
      <c r="B8" s="103">
        <v>82.246777663785338</v>
      </c>
      <c r="C8" s="103">
        <v>0.69658498392731005</v>
      </c>
      <c r="D8" s="103">
        <v>1.2690511911227049</v>
      </c>
      <c r="E8" s="103">
        <v>15.787586161164144</v>
      </c>
      <c r="F8" s="103">
        <v>100</v>
      </c>
    </row>
    <row r="9" spans="1:6" ht="16.5" thickBot="1" x14ac:dyDescent="0.3">
      <c r="A9" s="4" t="s">
        <v>314</v>
      </c>
      <c r="B9" s="103">
        <v>62.633444105716215</v>
      </c>
      <c r="C9" s="103">
        <v>1.081841982725857</v>
      </c>
      <c r="D9" s="103">
        <v>1.1067810414069714</v>
      </c>
      <c r="E9" s="103">
        <v>35.1779328701504</v>
      </c>
      <c r="F9" s="103">
        <v>100</v>
      </c>
    </row>
    <row r="10" spans="1:6" ht="16.5" thickBot="1" x14ac:dyDescent="0.3">
      <c r="A10" s="4" t="s">
        <v>315</v>
      </c>
      <c r="B10" s="103">
        <v>65.111195392132984</v>
      </c>
      <c r="C10" s="103">
        <v>3.0765340978428291</v>
      </c>
      <c r="D10" s="103">
        <v>0.38709141673478553</v>
      </c>
      <c r="E10" s="103">
        <v>31.425179093288929</v>
      </c>
      <c r="F10" s="103">
        <v>100</v>
      </c>
    </row>
    <row r="11" spans="1:6" ht="16.5" thickBot="1" x14ac:dyDescent="0.3">
      <c r="A11" s="4" t="s">
        <v>6</v>
      </c>
      <c r="B11" s="103">
        <v>72.164150408859584</v>
      </c>
      <c r="C11" s="103">
        <v>3.3433088194913965</v>
      </c>
      <c r="D11" s="103">
        <v>3.4815307929527459</v>
      </c>
      <c r="E11" s="103">
        <v>21.01100997869619</v>
      </c>
      <c r="F11" s="103">
        <v>100</v>
      </c>
    </row>
    <row r="12" spans="1:6" ht="16.5" thickBot="1" x14ac:dyDescent="0.3">
      <c r="A12" s="4" t="s">
        <v>7</v>
      </c>
      <c r="B12" s="103">
        <v>28.765622051300134</v>
      </c>
      <c r="C12" s="103">
        <v>12.787635480141843</v>
      </c>
      <c r="D12" s="103">
        <v>0.30375308939012552</v>
      </c>
      <c r="E12" s="103">
        <v>58.142989379167275</v>
      </c>
      <c r="F12" s="103">
        <v>100</v>
      </c>
    </row>
    <row r="13" spans="1:6" ht="16.5" thickBot="1" x14ac:dyDescent="0.3">
      <c r="A13" s="4" t="s">
        <v>8</v>
      </c>
      <c r="B13" s="103">
        <v>35.671118787997912</v>
      </c>
      <c r="C13" s="103">
        <v>2.2787047694618123</v>
      </c>
      <c r="D13" s="103">
        <v>3.3924274993373817</v>
      </c>
      <c r="E13" s="103">
        <v>58.657748943202101</v>
      </c>
      <c r="F13" s="103">
        <v>100</v>
      </c>
    </row>
    <row r="14" spans="1:6" ht="16.5" thickBot="1" x14ac:dyDescent="0.3">
      <c r="A14" s="4" t="s">
        <v>316</v>
      </c>
      <c r="B14" s="103">
        <v>48.278088424281073</v>
      </c>
      <c r="C14" s="103">
        <v>3.337253319198588</v>
      </c>
      <c r="D14" s="103">
        <v>2.3171851752511547</v>
      </c>
      <c r="E14" s="103">
        <v>46.067473081269462</v>
      </c>
      <c r="F14" s="103">
        <v>100</v>
      </c>
    </row>
    <row r="15" spans="1:6" ht="16.5" thickBot="1" x14ac:dyDescent="0.3">
      <c r="A15" s="322" t="s">
        <v>10</v>
      </c>
      <c r="B15" s="323"/>
      <c r="C15" s="323"/>
      <c r="D15" s="323"/>
      <c r="E15" s="323"/>
      <c r="F15" s="324"/>
    </row>
    <row r="16" spans="1:6" ht="16.5" thickBot="1" x14ac:dyDescent="0.3">
      <c r="A16" s="4" t="s">
        <v>11</v>
      </c>
      <c r="B16" s="103">
        <v>48.914810752150153</v>
      </c>
      <c r="C16" s="103">
        <v>3.6840598994270821</v>
      </c>
      <c r="D16" s="103">
        <v>2.6303114140053592</v>
      </c>
      <c r="E16" s="103">
        <v>44.770817934417515</v>
      </c>
      <c r="F16" s="103">
        <v>100</v>
      </c>
    </row>
    <row r="17" spans="1:6" ht="16.5" thickBot="1" x14ac:dyDescent="0.3">
      <c r="A17" s="10" t="s">
        <v>317</v>
      </c>
      <c r="B17" s="104">
        <v>48.278088424281073</v>
      </c>
      <c r="C17" s="104">
        <v>3.337253319198588</v>
      </c>
      <c r="D17" s="104">
        <v>2.3171851752511547</v>
      </c>
      <c r="E17" s="104">
        <v>46.067473081269462</v>
      </c>
      <c r="F17" s="104">
        <v>100</v>
      </c>
    </row>
    <row r="18" spans="1:6" ht="16.5" thickBot="1" x14ac:dyDescent="0.3">
      <c r="A18" s="10" t="s">
        <v>318</v>
      </c>
      <c r="B18" s="104">
        <v>49.88343558883949</v>
      </c>
      <c r="C18" s="104">
        <v>4.2591047114285878</v>
      </c>
      <c r="D18" s="104">
        <v>3.187568662410011</v>
      </c>
      <c r="E18" s="104">
        <v>42.669891037322778</v>
      </c>
      <c r="F18" s="104">
        <v>100</v>
      </c>
    </row>
    <row r="19" spans="1:6" ht="16.5" thickBot="1" x14ac:dyDescent="0.3">
      <c r="A19" s="4" t="s">
        <v>12</v>
      </c>
      <c r="B19" s="104">
        <v>63.564929295519867</v>
      </c>
      <c r="C19" s="104">
        <v>3.9846380335923763</v>
      </c>
      <c r="D19" s="104">
        <v>0.67221094299576101</v>
      </c>
      <c r="E19" s="104">
        <v>31.778221727892642</v>
      </c>
      <c r="F19" s="104">
        <v>100</v>
      </c>
    </row>
    <row r="20" spans="1:6" ht="16.5" thickBot="1" x14ac:dyDescent="0.3">
      <c r="A20" s="322" t="s">
        <v>13</v>
      </c>
      <c r="B20" s="323"/>
      <c r="C20" s="323"/>
      <c r="D20" s="323"/>
      <c r="E20" s="323"/>
      <c r="F20" s="324"/>
    </row>
    <row r="21" spans="1:6" ht="16.5" thickBot="1" x14ac:dyDescent="0.3">
      <c r="A21" s="4" t="s">
        <v>17</v>
      </c>
      <c r="B21" s="103">
        <v>77.243612225342204</v>
      </c>
      <c r="C21" s="103">
        <v>3.2733187881785719</v>
      </c>
      <c r="D21" s="103">
        <v>1.1295637314971791</v>
      </c>
      <c r="E21" s="103">
        <v>18.353505254981599</v>
      </c>
      <c r="F21" s="103">
        <v>100</v>
      </c>
    </row>
    <row r="22" spans="1:6" ht="16.5" thickBot="1" x14ac:dyDescent="0.3">
      <c r="A22" s="4" t="s">
        <v>21</v>
      </c>
      <c r="B22" s="103">
        <v>45.29385586638891</v>
      </c>
      <c r="C22" s="103">
        <v>4.4796641209044603</v>
      </c>
      <c r="D22" s="103">
        <v>1.111836591641931</v>
      </c>
      <c r="E22" s="103">
        <v>49.11464342106342</v>
      </c>
      <c r="F22" s="103">
        <v>100</v>
      </c>
    </row>
    <row r="23" spans="1:6" ht="16.5" thickBot="1" x14ac:dyDescent="0.3">
      <c r="A23" s="322" t="s">
        <v>319</v>
      </c>
      <c r="B23" s="323"/>
      <c r="C23" s="323"/>
      <c r="D23" s="323"/>
      <c r="E23" s="323"/>
      <c r="F23" s="324"/>
    </row>
    <row r="24" spans="1:6" ht="16.5" thickBot="1" x14ac:dyDescent="0.3">
      <c r="A24" s="11" t="s">
        <v>320</v>
      </c>
      <c r="B24" s="103">
        <v>52.937125972474</v>
      </c>
      <c r="C24" s="103">
        <v>4.7435275983808181</v>
      </c>
      <c r="D24" s="103">
        <v>1.7851093963106353</v>
      </c>
      <c r="E24" s="103">
        <v>40.534237032833907</v>
      </c>
      <c r="F24" s="103">
        <v>100</v>
      </c>
    </row>
    <row r="25" spans="1:6" ht="16.5" thickBot="1" x14ac:dyDescent="0.3">
      <c r="A25" s="190" t="s">
        <v>321</v>
      </c>
      <c r="B25" s="103">
        <v>42.956370233408649</v>
      </c>
      <c r="C25" s="103">
        <v>4.7014475580021458</v>
      </c>
      <c r="D25" s="103">
        <v>1.8859146964228772</v>
      </c>
      <c r="E25" s="103">
        <v>50.456267512165944</v>
      </c>
      <c r="F25" s="103">
        <v>100</v>
      </c>
    </row>
    <row r="26" spans="1:6" ht="16.5" thickBot="1" x14ac:dyDescent="0.3">
      <c r="A26" s="190" t="s">
        <v>322</v>
      </c>
      <c r="B26" s="103">
        <v>65.261555525204045</v>
      </c>
      <c r="C26" s="103">
        <v>4.7954888432787346</v>
      </c>
      <c r="D26" s="103">
        <v>1.6606330688405422</v>
      </c>
      <c r="E26" s="103">
        <v>28.282322562675859</v>
      </c>
      <c r="F26" s="103">
        <v>100</v>
      </c>
    </row>
    <row r="27" spans="1:6" ht="16.5" thickBot="1" x14ac:dyDescent="0.3">
      <c r="A27" s="11" t="s">
        <v>323</v>
      </c>
      <c r="B27" s="103">
        <v>68.199241818136144</v>
      </c>
      <c r="C27" s="103">
        <v>3.0105674481529636</v>
      </c>
      <c r="D27" s="103">
        <v>0.39279496762205779</v>
      </c>
      <c r="E27" s="103">
        <v>28.397395766088906</v>
      </c>
      <c r="F27" s="103">
        <v>100</v>
      </c>
    </row>
    <row r="28" spans="1:6" ht="16.5" thickBot="1" x14ac:dyDescent="0.3">
      <c r="A28" s="190" t="s">
        <v>324</v>
      </c>
      <c r="B28" s="103">
        <v>72.787405480808914</v>
      </c>
      <c r="C28" s="103">
        <v>3.4865312439542899</v>
      </c>
      <c r="D28" s="103">
        <v>0.44263374071434769</v>
      </c>
      <c r="E28" s="103">
        <v>23.283429534522192</v>
      </c>
      <c r="F28" s="103">
        <v>100</v>
      </c>
    </row>
    <row r="29" spans="1:6" ht="16.5" thickBot="1" x14ac:dyDescent="0.3">
      <c r="A29" s="190" t="s">
        <v>325</v>
      </c>
      <c r="B29" s="103">
        <v>39.178176998728681</v>
      </c>
      <c r="C29" s="103">
        <v>0</v>
      </c>
      <c r="D29" s="103">
        <v>7.7554629488945537E-2</v>
      </c>
      <c r="E29" s="103">
        <v>60.744268371782752</v>
      </c>
      <c r="F29" s="103">
        <v>100</v>
      </c>
    </row>
    <row r="30" spans="1:6" ht="16.5" thickBot="1" x14ac:dyDescent="0.3">
      <c r="A30" s="12" t="s">
        <v>14</v>
      </c>
      <c r="B30" s="106">
        <v>60.226511289947396</v>
      </c>
      <c r="C30" s="106">
        <v>3.9158432587660408</v>
      </c>
      <c r="D30" s="106">
        <v>1.1201218902253922</v>
      </c>
      <c r="E30" s="106">
        <v>34.737523561058254</v>
      </c>
      <c r="F30" s="106">
        <v>100</v>
      </c>
    </row>
    <row r="32" spans="1:6" ht="15.75" x14ac:dyDescent="0.25">
      <c r="A32" s="42" t="s">
        <v>287</v>
      </c>
    </row>
  </sheetData>
  <mergeCells count="4">
    <mergeCell ref="A5:F5"/>
    <mergeCell ref="A15:F15"/>
    <mergeCell ref="A20:F20"/>
    <mergeCell ref="A23:F2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BB3C9-7C1D-4B18-AEE0-AD4941ED3BD6}">
  <dimension ref="A2:E33"/>
  <sheetViews>
    <sheetView topLeftCell="A16" workbookViewId="0">
      <selection activeCell="B31" sqref="B31"/>
    </sheetView>
  </sheetViews>
  <sheetFormatPr baseColWidth="10" defaultRowHeight="15" x14ac:dyDescent="0.25"/>
  <cols>
    <col min="1" max="1" width="28.85546875" customWidth="1"/>
    <col min="3" max="3" width="20" customWidth="1"/>
    <col min="4" max="4" width="20.85546875" customWidth="1"/>
    <col min="5" max="5" width="21.28515625" customWidth="1"/>
  </cols>
  <sheetData>
    <row r="2" spans="1:5" ht="16.5" x14ac:dyDescent="0.3">
      <c r="A2" s="189" t="s">
        <v>326</v>
      </c>
    </row>
    <row r="3" spans="1:5" ht="15.75" thickBot="1" x14ac:dyDescent="0.3"/>
    <row r="4" spans="1:5" ht="66" x14ac:dyDescent="0.25">
      <c r="A4" s="327"/>
      <c r="B4" s="329" t="s">
        <v>327</v>
      </c>
      <c r="C4" s="193" t="s">
        <v>328</v>
      </c>
      <c r="D4" s="193" t="s">
        <v>329</v>
      </c>
      <c r="E4" s="193" t="s">
        <v>330</v>
      </c>
    </row>
    <row r="5" spans="1:5" ht="17.25" thickBot="1" x14ac:dyDescent="0.3">
      <c r="A5" s="328"/>
      <c r="B5" s="330"/>
      <c r="C5" s="147" t="s">
        <v>331</v>
      </c>
      <c r="D5" s="147" t="s">
        <v>332</v>
      </c>
      <c r="E5" s="147" t="s">
        <v>333</v>
      </c>
    </row>
    <row r="6" spans="1:5" ht="16.5" thickBot="1" x14ac:dyDescent="0.3">
      <c r="A6" s="325" t="s">
        <v>0</v>
      </c>
      <c r="B6" s="326"/>
      <c r="C6" s="326"/>
      <c r="D6" s="326"/>
      <c r="E6" s="326"/>
    </row>
    <row r="7" spans="1:5" ht="16.5" thickBot="1" x14ac:dyDescent="0.3">
      <c r="A7" s="4" t="s">
        <v>311</v>
      </c>
      <c r="B7" s="103">
        <v>2.748453904631047</v>
      </c>
      <c r="C7" s="103">
        <v>23.070015019753544</v>
      </c>
      <c r="D7" s="103">
        <v>4.119950353258842</v>
      </c>
      <c r="E7" s="103">
        <v>23.957494349938841</v>
      </c>
    </row>
    <row r="8" spans="1:5" ht="16.5" thickBot="1" x14ac:dyDescent="0.3">
      <c r="A8" s="4" t="s">
        <v>312</v>
      </c>
      <c r="B8" s="103">
        <v>23.064805814961268</v>
      </c>
      <c r="C8" s="103">
        <v>23.915741508925102</v>
      </c>
      <c r="D8" s="103">
        <v>21.988945191130988</v>
      </c>
      <c r="E8" s="103">
        <v>22.715149482738372</v>
      </c>
    </row>
    <row r="9" spans="1:5" ht="16.5" thickBot="1" x14ac:dyDescent="0.3">
      <c r="A9" s="4" t="s">
        <v>313</v>
      </c>
      <c r="B9" s="103">
        <v>0.83983209950859117</v>
      </c>
      <c r="C9" s="103">
        <v>7.2115394264257562</v>
      </c>
      <c r="D9" s="103">
        <v>2.6177970122274652</v>
      </c>
      <c r="E9" s="103">
        <v>8.818722720792417</v>
      </c>
    </row>
    <row r="10" spans="1:5" ht="16.5" thickBot="1" x14ac:dyDescent="0.3">
      <c r="A10" s="4" t="s">
        <v>314</v>
      </c>
      <c r="B10" s="103">
        <v>1.6979316097304673</v>
      </c>
      <c r="C10" s="103">
        <v>21.364620183004206</v>
      </c>
      <c r="D10" s="103">
        <v>3.5625595268609906</v>
      </c>
      <c r="E10" s="103">
        <v>22.300196283744786</v>
      </c>
    </row>
    <row r="11" spans="1:5" ht="16.5" thickBot="1" x14ac:dyDescent="0.3">
      <c r="A11" s="4" t="s">
        <v>315</v>
      </c>
      <c r="B11" s="103">
        <v>4.5118588356796758</v>
      </c>
      <c r="C11" s="103">
        <v>6.4090837245198955</v>
      </c>
      <c r="D11" s="103">
        <v>5.0050115446426453</v>
      </c>
      <c r="E11" s="103">
        <v>6.7532848159692263</v>
      </c>
    </row>
    <row r="12" spans="1:5" ht="16.5" thickBot="1" x14ac:dyDescent="0.3">
      <c r="A12" s="4" t="s">
        <v>6</v>
      </c>
      <c r="B12" s="103">
        <v>4.4277861467706181</v>
      </c>
      <c r="C12" s="103">
        <v>11.696645418062941</v>
      </c>
      <c r="D12" s="103">
        <v>9.2995175977660747</v>
      </c>
      <c r="E12" s="103">
        <v>16.04885246058851</v>
      </c>
    </row>
    <row r="13" spans="1:5" ht="16.5" thickBot="1" x14ac:dyDescent="0.3">
      <c r="A13" s="4" t="s">
        <v>7</v>
      </c>
      <c r="B13" s="103">
        <v>30.774086653653733</v>
      </c>
      <c r="C13" s="103">
        <v>31.298626887257875</v>
      </c>
      <c r="D13" s="103">
        <v>30.141112607034913</v>
      </c>
      <c r="E13" s="103">
        <v>30.599715121244319</v>
      </c>
    </row>
    <row r="14" spans="1:5" ht="16.5" thickBot="1" x14ac:dyDescent="0.3">
      <c r="A14" s="4" t="s">
        <v>8</v>
      </c>
      <c r="B14" s="103">
        <v>6.0045200632135582</v>
      </c>
      <c r="C14" s="103">
        <v>14.227392635939056</v>
      </c>
      <c r="D14" s="103">
        <v>13.41611509562847</v>
      </c>
      <c r="E14" s="103">
        <v>20.529472261887669</v>
      </c>
    </row>
    <row r="15" spans="1:5" ht="16.5" thickBot="1" x14ac:dyDescent="0.3">
      <c r="A15" s="4" t="s">
        <v>316</v>
      </c>
      <c r="B15" s="103">
        <v>6.4656228293212381</v>
      </c>
      <c r="C15" s="103">
        <v>17.135130653948284</v>
      </c>
      <c r="D15" s="103">
        <v>10.348028391112326</v>
      </c>
      <c r="E15" s="103">
        <v>20.37879430209437</v>
      </c>
    </row>
    <row r="16" spans="1:5" ht="16.5" thickBot="1" x14ac:dyDescent="0.3">
      <c r="A16" s="325" t="s">
        <v>10</v>
      </c>
      <c r="B16" s="326"/>
      <c r="C16" s="326"/>
      <c r="D16" s="326"/>
      <c r="E16" s="326"/>
    </row>
    <row r="17" spans="1:5" ht="16.5" thickBot="1" x14ac:dyDescent="0.3">
      <c r="A17" s="4" t="s">
        <v>11</v>
      </c>
      <c r="B17" s="103">
        <v>7.004066539433575</v>
      </c>
      <c r="C17" s="103">
        <v>17.11757073100592</v>
      </c>
      <c r="D17" s="103">
        <v>11.378509800663531</v>
      </c>
      <c r="E17" s="103">
        <v>20.76225194421195</v>
      </c>
    </row>
    <row r="18" spans="1:5" ht="16.5" thickBot="1" x14ac:dyDescent="0.3">
      <c r="A18" s="10" t="s">
        <v>317</v>
      </c>
      <c r="B18" s="103">
        <v>6.4656228293212381</v>
      </c>
      <c r="C18" s="103">
        <v>17.135130653948284</v>
      </c>
      <c r="D18" s="103">
        <v>10.348028391112326</v>
      </c>
      <c r="E18" s="103">
        <v>20.37879430209437</v>
      </c>
    </row>
    <row r="19" spans="1:5" ht="16.5" thickBot="1" x14ac:dyDescent="0.3">
      <c r="A19" s="10" t="s">
        <v>318</v>
      </c>
      <c r="B19" s="103">
        <v>7.8664663457017365</v>
      </c>
      <c r="C19" s="103">
        <v>17.141036133129468</v>
      </c>
      <c r="D19" s="103">
        <v>13.021531568322537</v>
      </c>
      <c r="E19" s="103">
        <v>21.442544639639443</v>
      </c>
    </row>
    <row r="20" spans="1:5" ht="16.5" thickBot="1" x14ac:dyDescent="0.3">
      <c r="A20" s="4" t="s">
        <v>12</v>
      </c>
      <c r="B20" s="103">
        <v>5.8988357603810924</v>
      </c>
      <c r="C20" s="103">
        <v>15.322548908253902</v>
      </c>
      <c r="D20" s="103">
        <v>7.1224238719100139</v>
      </c>
      <c r="E20" s="103">
        <v>15.978461946280079</v>
      </c>
    </row>
    <row r="21" spans="1:5" ht="16.5" thickBot="1" x14ac:dyDescent="0.3">
      <c r="A21" s="325" t="s">
        <v>13</v>
      </c>
      <c r="B21" s="326"/>
      <c r="C21" s="326"/>
      <c r="D21" s="326"/>
      <c r="E21" s="326"/>
    </row>
    <row r="22" spans="1:5" ht="16.5" thickBot="1" x14ac:dyDescent="0.3">
      <c r="A22" s="4" t="s">
        <v>17</v>
      </c>
      <c r="B22" s="103">
        <v>4.1003411312906364</v>
      </c>
      <c r="C22" s="103">
        <v>10.01457098782298</v>
      </c>
      <c r="D22" s="103">
        <v>5.3368694680260136</v>
      </c>
      <c r="E22" s="103">
        <v>10.977990292757561</v>
      </c>
    </row>
    <row r="23" spans="1:5" ht="16.5" thickBot="1" x14ac:dyDescent="0.3">
      <c r="A23" s="4" t="s">
        <v>21</v>
      </c>
      <c r="B23" s="103">
        <v>8.9907418906503853</v>
      </c>
      <c r="C23" s="103">
        <v>23.722753549775181</v>
      </c>
      <c r="D23" s="103">
        <v>11.253764205463114</v>
      </c>
      <c r="E23" s="103">
        <v>24.792238802241343</v>
      </c>
    </row>
    <row r="24" spans="1:5" ht="16.5" thickBot="1" x14ac:dyDescent="0.3">
      <c r="A24" s="325" t="s">
        <v>334</v>
      </c>
      <c r="B24" s="326"/>
      <c r="C24" s="326"/>
      <c r="D24" s="326"/>
      <c r="E24" s="326"/>
    </row>
    <row r="25" spans="1:5" ht="16.5" thickBot="1" x14ac:dyDescent="0.3">
      <c r="A25" s="11" t="s">
        <v>320</v>
      </c>
      <c r="B25" s="103">
        <v>8.2237757458033904</v>
      </c>
      <c r="C25" s="103">
        <v>17.903475870634587</v>
      </c>
      <c r="D25" s="103">
        <v>10.079559377514457</v>
      </c>
      <c r="E25" s="103">
        <v>18.69963551478595</v>
      </c>
    </row>
    <row r="26" spans="1:5" ht="16.5" thickBot="1" x14ac:dyDescent="0.3">
      <c r="A26" s="190" t="s">
        <v>321</v>
      </c>
      <c r="B26" s="103">
        <v>9.8650080424988857</v>
      </c>
      <c r="C26" s="103">
        <v>18.620562533090418</v>
      </c>
      <c r="D26" s="103">
        <v>11.137566272376539</v>
      </c>
      <c r="E26" s="103">
        <v>18.192558863761903</v>
      </c>
    </row>
    <row r="27" spans="1:5" ht="16.5" thickBot="1" x14ac:dyDescent="0.3">
      <c r="A27" s="190" t="s">
        <v>322</v>
      </c>
      <c r="B27" s="103">
        <v>6.8451201253304852</v>
      </c>
      <c r="C27" s="103">
        <v>17.301114121142245</v>
      </c>
      <c r="D27" s="103">
        <v>9.0021346797817046</v>
      </c>
      <c r="E27" s="103">
        <v>19.216018640557611</v>
      </c>
    </row>
    <row r="28" spans="1:5" ht="16.5" thickBot="1" x14ac:dyDescent="0.3">
      <c r="A28" s="11" t="s">
        <v>323</v>
      </c>
      <c r="B28" s="103">
        <v>4.2277426090202779</v>
      </c>
      <c r="C28" s="103">
        <v>13.67353118447309</v>
      </c>
      <c r="D28" s="103">
        <v>5.82271750823634</v>
      </c>
      <c r="E28" s="103">
        <v>15.111197525954672</v>
      </c>
    </row>
    <row r="29" spans="1:5" ht="16.5" thickBot="1" x14ac:dyDescent="0.3">
      <c r="A29" s="190" t="s">
        <v>324</v>
      </c>
      <c r="B29" s="103">
        <v>4.5710650238698758</v>
      </c>
      <c r="C29" s="103">
        <v>14.114790479759499</v>
      </c>
      <c r="D29" s="103">
        <v>6.2722644102049543</v>
      </c>
      <c r="E29" s="103">
        <v>15.645855096247555</v>
      </c>
    </row>
    <row r="30" spans="1:5" ht="16.5" thickBot="1" x14ac:dyDescent="0.3">
      <c r="A30" s="190" t="s">
        <v>325</v>
      </c>
      <c r="B30" s="103">
        <v>0</v>
      </c>
      <c r="C30" s="103">
        <v>8.2397737494221541</v>
      </c>
      <c r="D30" s="103">
        <v>0.19756256289768925</v>
      </c>
      <c r="E30" s="103">
        <v>8.421057604123515</v>
      </c>
    </row>
    <row r="31" spans="1:5" ht="16.5" thickBot="1" x14ac:dyDescent="0.3">
      <c r="A31" s="12" t="s">
        <v>14</v>
      </c>
      <c r="B31" s="106">
        <v>6.1049259671191507</v>
      </c>
      <c r="C31" s="106">
        <v>15.660597231911433</v>
      </c>
      <c r="D31" s="106">
        <v>7.9277714439089166</v>
      </c>
      <c r="E31" s="106">
        <v>16.885718577775304</v>
      </c>
    </row>
    <row r="33" spans="2:2" ht="15.75" x14ac:dyDescent="0.25">
      <c r="B33" s="42" t="s">
        <v>287</v>
      </c>
    </row>
  </sheetData>
  <mergeCells count="6">
    <mergeCell ref="A16:E16"/>
    <mergeCell ref="A21:E21"/>
    <mergeCell ref="A24:E24"/>
    <mergeCell ref="A4:A5"/>
    <mergeCell ref="B4:B5"/>
    <mergeCell ref="A6:E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4028C-B617-4A9E-897F-0A47B2052BCF}">
  <dimension ref="A1:J25"/>
  <sheetViews>
    <sheetView workbookViewId="0">
      <selection activeCell="C25" sqref="C25"/>
    </sheetView>
  </sheetViews>
  <sheetFormatPr baseColWidth="10" defaultRowHeight="15" x14ac:dyDescent="0.25"/>
  <cols>
    <col min="1" max="1" width="27.85546875" customWidth="1"/>
    <col min="3" max="3" width="19.140625" customWidth="1"/>
    <col min="4" max="4" width="20.140625" customWidth="1"/>
    <col min="5" max="5" width="22.42578125" customWidth="1"/>
  </cols>
  <sheetData>
    <row r="1" spans="1:10" ht="15.75" x14ac:dyDescent="0.25">
      <c r="A1" s="241" t="s">
        <v>335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ht="15.75" thickBot="1" x14ac:dyDescent="0.3"/>
    <row r="3" spans="1:10" ht="66" x14ac:dyDescent="0.25">
      <c r="A3" s="262"/>
      <c r="B3" s="257" t="s">
        <v>327</v>
      </c>
      <c r="C3" s="191" t="s">
        <v>328</v>
      </c>
      <c r="D3" s="191" t="s">
        <v>329</v>
      </c>
      <c r="E3" s="191" t="s">
        <v>330</v>
      </c>
    </row>
    <row r="4" spans="1:10" ht="17.25" thickBot="1" x14ac:dyDescent="0.3">
      <c r="A4" s="333"/>
      <c r="B4" s="286"/>
      <c r="C4" s="192" t="s">
        <v>331</v>
      </c>
      <c r="D4" s="192" t="s">
        <v>332</v>
      </c>
      <c r="E4" s="192" t="s">
        <v>333</v>
      </c>
    </row>
    <row r="5" spans="1:10" ht="16.5" thickBot="1" x14ac:dyDescent="0.3">
      <c r="A5" s="331" t="s">
        <v>0</v>
      </c>
      <c r="B5" s="332"/>
      <c r="C5" s="332"/>
      <c r="D5" s="332"/>
      <c r="E5" s="332"/>
    </row>
    <row r="6" spans="1:10" ht="16.5" thickBot="1" x14ac:dyDescent="0.3">
      <c r="A6" s="4" t="s">
        <v>311</v>
      </c>
      <c r="B6" s="103">
        <v>6.402030813773715</v>
      </c>
      <c r="C6" s="103">
        <v>23.81454211445168</v>
      </c>
      <c r="D6" s="103">
        <v>7.0336921646753678</v>
      </c>
      <c r="E6" s="103">
        <v>23.755125248271312</v>
      </c>
    </row>
    <row r="7" spans="1:10" ht="16.5" thickBot="1" x14ac:dyDescent="0.3">
      <c r="A7" s="4" t="s">
        <v>312</v>
      </c>
      <c r="B7" s="103">
        <v>29.945234599333599</v>
      </c>
      <c r="C7" s="103">
        <v>30.503257377490954</v>
      </c>
      <c r="D7" s="103">
        <v>17.442425143052176</v>
      </c>
      <c r="E7" s="103">
        <v>17.753409380198569</v>
      </c>
    </row>
    <row r="8" spans="1:10" ht="16.5" thickBot="1" x14ac:dyDescent="0.3">
      <c r="A8" s="4" t="s">
        <v>313</v>
      </c>
      <c r="B8" s="103">
        <v>2.3816913929128587</v>
      </c>
      <c r="C8" s="103">
        <v>7.385925473428669</v>
      </c>
      <c r="D8" s="103">
        <v>5.047457591383389</v>
      </c>
      <c r="E8" s="103">
        <v>9.7291492868277487</v>
      </c>
    </row>
    <row r="9" spans="1:10" ht="16.5" thickBot="1" x14ac:dyDescent="0.3">
      <c r="A9" s="4" t="s">
        <v>314</v>
      </c>
      <c r="B9" s="103">
        <v>6.1965506219664741</v>
      </c>
      <c r="C9" s="103">
        <v>21.265608868131473</v>
      </c>
      <c r="D9" s="103">
        <v>10.543762258263643</v>
      </c>
      <c r="E9" s="103">
        <v>22.733582644256288</v>
      </c>
    </row>
    <row r="10" spans="1:10" ht="16.5" thickBot="1" x14ac:dyDescent="0.3">
      <c r="A10" s="4" t="s">
        <v>315</v>
      </c>
      <c r="B10" s="103">
        <v>11.820755314285691</v>
      </c>
      <c r="C10" s="103">
        <v>12.890930456092747</v>
      </c>
      <c r="D10" s="103">
        <v>9.5417000442715327</v>
      </c>
      <c r="E10" s="103">
        <v>10.292378779318263</v>
      </c>
    </row>
    <row r="11" spans="1:10" ht="16.5" thickBot="1" x14ac:dyDescent="0.3">
      <c r="A11" s="4" t="s">
        <v>6</v>
      </c>
      <c r="B11" s="103">
        <v>1.907224537489385</v>
      </c>
      <c r="C11" s="103">
        <v>17.282388075730388</v>
      </c>
      <c r="D11" s="103">
        <v>15.187320679410005</v>
      </c>
      <c r="E11" s="103">
        <v>27.163214102339207</v>
      </c>
    </row>
    <row r="12" spans="1:10" ht="16.5" thickBot="1" x14ac:dyDescent="0.3">
      <c r="A12" s="4" t="s">
        <v>7</v>
      </c>
      <c r="B12" s="103">
        <v>47.454909994766851</v>
      </c>
      <c r="C12" s="103">
        <v>47.670522312842792</v>
      </c>
      <c r="D12" s="103">
        <v>25.762829837483604</v>
      </c>
      <c r="E12" s="103">
        <v>25.876903602656199</v>
      </c>
    </row>
    <row r="13" spans="1:10" ht="16.5" thickBot="1" x14ac:dyDescent="0.3">
      <c r="A13" s="4" t="s">
        <v>8</v>
      </c>
      <c r="B13" s="103">
        <v>3.1292069346135403</v>
      </c>
      <c r="C13" s="103">
        <v>13.069082127778616</v>
      </c>
      <c r="D13" s="103">
        <v>21.004839727095685</v>
      </c>
      <c r="E13" s="103">
        <v>26.576475429692138</v>
      </c>
    </row>
    <row r="14" spans="1:10" ht="16.5" thickBot="1" x14ac:dyDescent="0.3">
      <c r="A14" s="4" t="s">
        <v>316</v>
      </c>
      <c r="B14" s="103">
        <v>14.708888270279411</v>
      </c>
      <c r="C14" s="103">
        <v>23.223276500345197</v>
      </c>
      <c r="D14" s="103">
        <v>19.374900730495138</v>
      </c>
      <c r="E14" s="103">
        <v>26.680788287704793</v>
      </c>
    </row>
    <row r="15" spans="1:10" ht="16.5" thickBot="1" x14ac:dyDescent="0.3">
      <c r="A15" s="331" t="s">
        <v>10</v>
      </c>
      <c r="B15" s="332"/>
      <c r="C15" s="332"/>
      <c r="D15" s="332"/>
      <c r="E15" s="332"/>
    </row>
    <row r="16" spans="1:10" ht="16.5" thickBot="1" x14ac:dyDescent="0.3">
      <c r="A16" s="4" t="s">
        <v>11</v>
      </c>
      <c r="B16" s="103">
        <v>16.810891978583285</v>
      </c>
      <c r="C16" s="103">
        <v>24.626627307188709</v>
      </c>
      <c r="D16" s="103">
        <v>21.3237976761088</v>
      </c>
      <c r="E16" s="103">
        <v>27.779026543283447</v>
      </c>
    </row>
    <row r="17" spans="1:5" ht="16.5" thickBot="1" x14ac:dyDescent="0.3">
      <c r="A17" s="10" t="s">
        <v>317</v>
      </c>
      <c r="B17" s="103">
        <v>14.708888270279411</v>
      </c>
      <c r="C17" s="103">
        <v>23.223276500345197</v>
      </c>
      <c r="D17" s="103">
        <v>19.374900730495138</v>
      </c>
      <c r="E17" s="103">
        <v>26.680788287704793</v>
      </c>
    </row>
    <row r="18" spans="1:5" ht="16.5" thickBot="1" x14ac:dyDescent="0.3">
      <c r="A18" s="10" t="s">
        <v>318</v>
      </c>
      <c r="B18" s="103">
        <v>20.281153231557177</v>
      </c>
      <c r="C18" s="103">
        <v>26.94757575817901</v>
      </c>
      <c r="D18" s="103">
        <v>24.304030138717266</v>
      </c>
      <c r="E18" s="103">
        <v>29.476329053635503</v>
      </c>
    </row>
    <row r="19" spans="1:5" ht="16.5" thickBot="1" x14ac:dyDescent="0.3">
      <c r="A19" s="4" t="s">
        <v>12</v>
      </c>
      <c r="B19" s="103">
        <v>8.3264122208009574</v>
      </c>
      <c r="C19" s="103">
        <v>17.290235132614029</v>
      </c>
      <c r="D19" s="103">
        <v>8.9399796301506527</v>
      </c>
      <c r="E19" s="103">
        <v>16.125853678893879</v>
      </c>
    </row>
    <row r="20" spans="1:5" ht="16.5" thickBot="1" x14ac:dyDescent="0.3">
      <c r="A20" s="331" t="s">
        <v>13</v>
      </c>
      <c r="B20" s="332"/>
      <c r="C20" s="332"/>
      <c r="D20" s="332"/>
      <c r="E20" s="332"/>
    </row>
    <row r="21" spans="1:5" ht="16.5" thickBot="1" x14ac:dyDescent="0.3">
      <c r="A21" s="4" t="s">
        <v>17</v>
      </c>
      <c r="B21" s="103">
        <v>7.6684974734112634</v>
      </c>
      <c r="C21" s="103">
        <v>12.294301755963852</v>
      </c>
      <c r="D21" s="103">
        <v>9.2352864510066794</v>
      </c>
      <c r="E21" s="103">
        <v>13.101653264056463</v>
      </c>
    </row>
    <row r="22" spans="1:5" ht="16.5" thickBot="1" x14ac:dyDescent="0.3">
      <c r="A22" s="4" t="s">
        <v>21</v>
      </c>
      <c r="B22" s="103">
        <v>12.682317357917434</v>
      </c>
      <c r="C22" s="103">
        <v>26.734811410376103</v>
      </c>
      <c r="D22" s="103">
        <v>13.386063041732873</v>
      </c>
      <c r="E22" s="103">
        <v>24.210014689893658</v>
      </c>
    </row>
    <row r="23" spans="1:5" ht="16.5" thickBot="1" x14ac:dyDescent="0.3">
      <c r="A23" s="12" t="s">
        <v>14</v>
      </c>
      <c r="B23" s="106">
        <v>9.8650080424988857</v>
      </c>
      <c r="C23" s="106">
        <v>18.620562533090418</v>
      </c>
      <c r="D23" s="106">
        <v>11.137566272376539</v>
      </c>
      <c r="E23" s="106">
        <v>18.192558863761903</v>
      </c>
    </row>
    <row r="25" spans="1:5" ht="15.75" x14ac:dyDescent="0.25">
      <c r="C25" s="42" t="s">
        <v>287</v>
      </c>
    </row>
  </sheetData>
  <mergeCells count="6">
    <mergeCell ref="A20:E20"/>
    <mergeCell ref="A1:J1"/>
    <mergeCell ref="A3:A4"/>
    <mergeCell ref="B3:B4"/>
    <mergeCell ref="A5:E5"/>
    <mergeCell ref="A15:E15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626AC-B51E-4CCE-A2D2-962166BC4D0E}">
  <dimension ref="B2:E26"/>
  <sheetViews>
    <sheetView workbookViewId="0">
      <selection activeCell="B26" sqref="B26"/>
    </sheetView>
  </sheetViews>
  <sheetFormatPr baseColWidth="10" defaultRowHeight="15" x14ac:dyDescent="0.25"/>
  <cols>
    <col min="2" max="2" width="28.28515625" customWidth="1"/>
    <col min="3" max="3" width="16.7109375" customWidth="1"/>
    <col min="4" max="4" width="15.28515625" customWidth="1"/>
    <col min="5" max="5" width="18.85546875" customWidth="1"/>
  </cols>
  <sheetData>
    <row r="2" spans="2:5" ht="16.5" thickBot="1" x14ac:dyDescent="0.3">
      <c r="B2" s="194" t="s">
        <v>336</v>
      </c>
      <c r="C2" s="194"/>
      <c r="D2" s="194"/>
      <c r="E2" s="194"/>
    </row>
    <row r="3" spans="2:5" ht="15.75" thickBot="1" x14ac:dyDescent="0.3"/>
    <row r="4" spans="2:5" ht="15.75" x14ac:dyDescent="0.25">
      <c r="B4" s="335"/>
      <c r="C4" s="269" t="s">
        <v>337</v>
      </c>
      <c r="D4" s="269" t="s">
        <v>338</v>
      </c>
      <c r="E4" s="195" t="s">
        <v>14</v>
      </c>
    </row>
    <row r="5" spans="2:5" ht="16.5" thickBot="1" x14ac:dyDescent="0.3">
      <c r="B5" s="336"/>
      <c r="C5" s="270"/>
      <c r="D5" s="270"/>
      <c r="E5" s="196" t="s">
        <v>339</v>
      </c>
    </row>
    <row r="6" spans="2:5" ht="16.5" thickBot="1" x14ac:dyDescent="0.3">
      <c r="B6" s="337" t="s">
        <v>0</v>
      </c>
      <c r="C6" s="338"/>
      <c r="D6" s="338"/>
      <c r="E6" s="339"/>
    </row>
    <row r="7" spans="2:5" ht="16.5" thickBot="1" x14ac:dyDescent="0.3">
      <c r="B7" s="4" t="s">
        <v>311</v>
      </c>
      <c r="C7" s="103">
        <v>2.679278899214383</v>
      </c>
      <c r="D7" s="103">
        <v>27.428487096099907</v>
      </c>
      <c r="E7" s="103">
        <v>15.852540210716191</v>
      </c>
    </row>
    <row r="8" spans="2:5" ht="16.5" thickBot="1" x14ac:dyDescent="0.3">
      <c r="B8" s="4" t="s">
        <v>312</v>
      </c>
      <c r="C8" s="103">
        <v>0.23168258137811212</v>
      </c>
      <c r="D8" s="103">
        <v>6.1877435981660849</v>
      </c>
      <c r="E8" s="103">
        <v>3.2040211123203641</v>
      </c>
    </row>
    <row r="9" spans="2:5" ht="16.5" thickBot="1" x14ac:dyDescent="0.3">
      <c r="B9" s="4" t="s">
        <v>313</v>
      </c>
      <c r="C9" s="103">
        <v>7.9676317345530103</v>
      </c>
      <c r="D9" s="103">
        <v>34.567257097493986</v>
      </c>
      <c r="E9" s="103">
        <v>21.617740578173919</v>
      </c>
    </row>
    <row r="10" spans="2:5" ht="16.5" thickBot="1" x14ac:dyDescent="0.3">
      <c r="B10" s="4" t="s">
        <v>314</v>
      </c>
      <c r="C10" s="103">
        <v>3.1059884495443857</v>
      </c>
      <c r="D10" s="103">
        <v>28.105372713734454</v>
      </c>
      <c r="E10" s="103">
        <v>15.230200951358885</v>
      </c>
    </row>
    <row r="11" spans="2:5" ht="16.5" thickBot="1" x14ac:dyDescent="0.3">
      <c r="B11" s="4" t="s">
        <v>315</v>
      </c>
      <c r="C11" s="103">
        <v>0.43701515945790664</v>
      </c>
      <c r="D11" s="103">
        <v>16.223703189473646</v>
      </c>
      <c r="E11" s="103">
        <v>8.8550377234275857</v>
      </c>
    </row>
    <row r="12" spans="2:5" ht="16.5" thickBot="1" x14ac:dyDescent="0.3">
      <c r="B12" s="4" t="s">
        <v>6</v>
      </c>
      <c r="C12" s="103">
        <v>5.962434269797779E-2</v>
      </c>
      <c r="D12" s="103">
        <v>18.040544344882328</v>
      </c>
      <c r="E12" s="103">
        <v>7.5092170127014368</v>
      </c>
    </row>
    <row r="13" spans="2:5" ht="16.5" thickBot="1" x14ac:dyDescent="0.3">
      <c r="B13" s="4" t="s">
        <v>7</v>
      </c>
      <c r="C13" s="103">
        <v>0.44972690445689789</v>
      </c>
      <c r="D13" s="103">
        <v>2.0323465262654077</v>
      </c>
      <c r="E13" s="103">
        <v>1.1952670111506529</v>
      </c>
    </row>
    <row r="14" spans="2:5" ht="16.5" thickBot="1" x14ac:dyDescent="0.3">
      <c r="B14" s="4" t="s">
        <v>8</v>
      </c>
      <c r="C14" s="103">
        <v>0</v>
      </c>
      <c r="D14" s="103">
        <v>16.93799029345988</v>
      </c>
      <c r="E14" s="103">
        <v>9.0736751721393301</v>
      </c>
    </row>
    <row r="15" spans="2:5" ht="16.5" thickBot="1" x14ac:dyDescent="0.3">
      <c r="B15" s="4" t="s">
        <v>316</v>
      </c>
      <c r="C15" s="103">
        <v>3.0228002430377307E-2</v>
      </c>
      <c r="D15" s="103">
        <v>9.9416240478527342</v>
      </c>
      <c r="E15" s="103">
        <v>6.1951815060686215</v>
      </c>
    </row>
    <row r="16" spans="2:5" ht="16.5" thickBot="1" x14ac:dyDescent="0.3">
      <c r="B16" s="331" t="s">
        <v>10</v>
      </c>
      <c r="C16" s="332"/>
      <c r="D16" s="332"/>
      <c r="E16" s="334"/>
    </row>
    <row r="17" spans="2:5" ht="16.5" thickBot="1" x14ac:dyDescent="0.3">
      <c r="B17" s="4" t="s">
        <v>11</v>
      </c>
      <c r="C17" s="103">
        <v>0.35993004681149809</v>
      </c>
      <c r="D17" s="103">
        <v>10.421169455611835</v>
      </c>
      <c r="E17" s="103">
        <v>6.4506919015021023</v>
      </c>
    </row>
    <row r="18" spans="2:5" ht="16.5" thickBot="1" x14ac:dyDescent="0.3">
      <c r="B18" s="10" t="s">
        <v>317</v>
      </c>
      <c r="C18" s="103">
        <v>3.0228002430377307E-2</v>
      </c>
      <c r="D18" s="103">
        <v>9.9416240478527342</v>
      </c>
      <c r="E18" s="103">
        <v>6.1951815060686215</v>
      </c>
    </row>
    <row r="19" spans="2:5" ht="16.5" thickBot="1" x14ac:dyDescent="0.3">
      <c r="B19" s="10" t="s">
        <v>318</v>
      </c>
      <c r="C19" s="103">
        <v>0.80777128290667555</v>
      </c>
      <c r="D19" s="103">
        <v>11.178562412435806</v>
      </c>
      <c r="E19" s="103">
        <v>6.8235137409518778</v>
      </c>
    </row>
    <row r="20" spans="2:5" ht="16.5" thickBot="1" x14ac:dyDescent="0.3">
      <c r="B20" s="4" t="s">
        <v>12</v>
      </c>
      <c r="C20" s="103">
        <v>2.9230296156556808</v>
      </c>
      <c r="D20" s="103">
        <v>22.972498792985728</v>
      </c>
      <c r="E20" s="103">
        <v>12.900076188907159</v>
      </c>
    </row>
    <row r="21" spans="2:5" ht="16.5" thickBot="1" x14ac:dyDescent="0.3">
      <c r="B21" s="331" t="s">
        <v>13</v>
      </c>
      <c r="C21" s="332"/>
      <c r="D21" s="332"/>
      <c r="E21" s="334"/>
    </row>
    <row r="22" spans="2:5" ht="16.5" thickBot="1" x14ac:dyDescent="0.3">
      <c r="B22" s="4" t="s">
        <v>17</v>
      </c>
      <c r="C22" s="103">
        <v>3.3287340057302948</v>
      </c>
      <c r="D22" s="103">
        <v>23.534787637530648</v>
      </c>
      <c r="E22" s="103">
        <v>13.848186470333937</v>
      </c>
    </row>
    <row r="23" spans="2:5" ht="16.5" thickBot="1" x14ac:dyDescent="0.3">
      <c r="B23" s="4" t="s">
        <v>21</v>
      </c>
      <c r="C23" s="103">
        <v>1.5532979740105386</v>
      </c>
      <c r="D23" s="103">
        <v>15.982870151226635</v>
      </c>
      <c r="E23" s="103">
        <v>9.0222011684139058</v>
      </c>
    </row>
    <row r="24" spans="2:5" ht="16.5" thickBot="1" x14ac:dyDescent="0.3">
      <c r="B24" s="12" t="s">
        <v>14</v>
      </c>
      <c r="C24" s="106">
        <v>2.5010838150954604</v>
      </c>
      <c r="D24" s="106">
        <v>20.036892118939843</v>
      </c>
      <c r="E24" s="106">
        <v>11.605955874144486</v>
      </c>
    </row>
    <row r="26" spans="2:5" ht="15.75" x14ac:dyDescent="0.25">
      <c r="B26" s="42" t="s">
        <v>287</v>
      </c>
    </row>
  </sheetData>
  <mergeCells count="6">
    <mergeCell ref="B21:E21"/>
    <mergeCell ref="B4:B5"/>
    <mergeCell ref="C4:C5"/>
    <mergeCell ref="D4:D5"/>
    <mergeCell ref="B6:E6"/>
    <mergeCell ref="B16:E16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53CF7-C132-4E08-AC88-7BE49D619B2D}">
  <dimension ref="B2:F31"/>
  <sheetViews>
    <sheetView workbookViewId="0">
      <selection activeCell="B31" sqref="B31"/>
    </sheetView>
  </sheetViews>
  <sheetFormatPr baseColWidth="10" defaultRowHeight="15" x14ac:dyDescent="0.25"/>
  <cols>
    <col min="2" max="2" width="31" customWidth="1"/>
  </cols>
  <sheetData>
    <row r="2" spans="2:6" ht="32.25" customHeight="1" x14ac:dyDescent="0.25">
      <c r="B2" s="197" t="s">
        <v>340</v>
      </c>
    </row>
    <row r="3" spans="2:6" ht="15.75" thickBot="1" x14ac:dyDescent="0.3"/>
    <row r="4" spans="2:6" ht="16.5" thickBot="1" x14ac:dyDescent="0.3">
      <c r="B4" s="198"/>
      <c r="C4" s="155" t="s">
        <v>341</v>
      </c>
      <c r="D4" s="155" t="s">
        <v>342</v>
      </c>
      <c r="E4" s="155" t="s">
        <v>343</v>
      </c>
      <c r="F4" s="155" t="s">
        <v>344</v>
      </c>
    </row>
    <row r="5" spans="2:6" ht="16.5" thickBot="1" x14ac:dyDescent="0.3">
      <c r="B5" s="311" t="s">
        <v>0</v>
      </c>
      <c r="C5" s="295"/>
      <c r="D5" s="295"/>
      <c r="E5" s="295"/>
      <c r="F5" s="296"/>
    </row>
    <row r="6" spans="2:6" ht="16.5" thickBot="1" x14ac:dyDescent="0.3">
      <c r="B6" s="22" t="s">
        <v>1</v>
      </c>
      <c r="C6" s="131">
        <v>75.407949887361141</v>
      </c>
      <c r="D6" s="131">
        <v>12.172910493401705</v>
      </c>
      <c r="E6" s="131">
        <v>8.4590192638940653</v>
      </c>
      <c r="F6" s="131">
        <v>3.9601203553424247</v>
      </c>
    </row>
    <row r="7" spans="2:6" ht="16.5" thickBot="1" x14ac:dyDescent="0.3">
      <c r="B7" s="22" t="s">
        <v>2</v>
      </c>
      <c r="C7" s="131">
        <v>80.16877611946866</v>
      </c>
      <c r="D7" s="131">
        <v>5.9749795719940266</v>
      </c>
      <c r="E7" s="131">
        <v>6.5926248632026851</v>
      </c>
      <c r="F7" s="131">
        <v>7.2636194453348439</v>
      </c>
    </row>
    <row r="8" spans="2:6" ht="16.5" thickBot="1" x14ac:dyDescent="0.3">
      <c r="B8" s="22" t="s">
        <v>3</v>
      </c>
      <c r="C8" s="131">
        <v>83.406018966651217</v>
      </c>
      <c r="D8" s="131">
        <v>6.5597640118544218</v>
      </c>
      <c r="E8" s="131">
        <v>5.9697388122789228</v>
      </c>
      <c r="F8" s="131">
        <v>4.064478209216241</v>
      </c>
    </row>
    <row r="9" spans="2:6" ht="16.5" thickBot="1" x14ac:dyDescent="0.3">
      <c r="B9" s="22" t="s">
        <v>4</v>
      </c>
      <c r="C9" s="131">
        <v>76.791019990459546</v>
      </c>
      <c r="D9" s="131">
        <v>8.0256707652595107</v>
      </c>
      <c r="E9" s="131">
        <v>9.1120003810275705</v>
      </c>
      <c r="F9" s="131">
        <v>6.0713088632536909</v>
      </c>
    </row>
    <row r="10" spans="2:6" ht="16.5" thickBot="1" x14ac:dyDescent="0.3">
      <c r="B10" s="22" t="s">
        <v>5</v>
      </c>
      <c r="C10" s="131">
        <v>82.154990130149613</v>
      </c>
      <c r="D10" s="131">
        <v>6.9402814604723764</v>
      </c>
      <c r="E10" s="131">
        <v>7.321333879418825</v>
      </c>
      <c r="F10" s="131">
        <v>3.5833945299594947</v>
      </c>
    </row>
    <row r="11" spans="2:6" ht="16.5" thickBot="1" x14ac:dyDescent="0.3">
      <c r="B11" s="22" t="s">
        <v>6</v>
      </c>
      <c r="C11" s="131">
        <v>43.56368370156428</v>
      </c>
      <c r="D11" s="131">
        <v>29.471669861601768</v>
      </c>
      <c r="E11" s="131">
        <v>24.262603896044642</v>
      </c>
      <c r="F11" s="131">
        <v>2.702042540789884</v>
      </c>
    </row>
    <row r="12" spans="2:6" ht="16.5" thickBot="1" x14ac:dyDescent="0.3">
      <c r="B12" s="22" t="s">
        <v>7</v>
      </c>
      <c r="C12" s="131">
        <v>39.814432594203623</v>
      </c>
      <c r="D12" s="131">
        <v>16.711509902244888</v>
      </c>
      <c r="E12" s="131">
        <v>26.916744797102048</v>
      </c>
      <c r="F12" s="131">
        <v>16.557312706449199</v>
      </c>
    </row>
    <row r="13" spans="2:6" ht="16.5" thickBot="1" x14ac:dyDescent="0.3">
      <c r="B13" s="199" t="s">
        <v>8</v>
      </c>
      <c r="C13" s="131">
        <v>54.520890590389193</v>
      </c>
      <c r="D13" s="131">
        <v>7.2788030311168486</v>
      </c>
      <c r="E13" s="131">
        <v>31.233749019391695</v>
      </c>
      <c r="F13" s="131">
        <v>6.9665573591025707</v>
      </c>
    </row>
    <row r="14" spans="2:6" ht="16.5" thickBot="1" x14ac:dyDescent="0.3">
      <c r="B14" s="198" t="s">
        <v>9</v>
      </c>
      <c r="C14" s="131">
        <v>1.7137745199478287</v>
      </c>
      <c r="D14" s="131">
        <v>21.275037705912425</v>
      </c>
      <c r="E14" s="131">
        <v>39.188891419308803</v>
      </c>
      <c r="F14" s="131">
        <v>37.822296354831003</v>
      </c>
    </row>
    <row r="15" spans="2:6" ht="16.5" thickBot="1" x14ac:dyDescent="0.3">
      <c r="B15" s="311" t="s">
        <v>10</v>
      </c>
      <c r="C15" s="295"/>
      <c r="D15" s="295"/>
      <c r="E15" s="295"/>
      <c r="F15" s="296"/>
    </row>
    <row r="16" spans="2:6" ht="16.5" thickBot="1" x14ac:dyDescent="0.3">
      <c r="B16" s="22" t="s">
        <v>11</v>
      </c>
      <c r="C16" s="131">
        <v>10.740064427585727</v>
      </c>
      <c r="D16" s="131">
        <v>19.78199448422134</v>
      </c>
      <c r="E16" s="131">
        <v>37.440865556406536</v>
      </c>
      <c r="F16" s="131">
        <v>32.037075531787096</v>
      </c>
    </row>
    <row r="17" spans="2:6" ht="16.5" thickBot="1" x14ac:dyDescent="0.3">
      <c r="B17" s="24" t="s">
        <v>19</v>
      </c>
      <c r="C17" s="132">
        <v>1.7137745199478287</v>
      </c>
      <c r="D17" s="132">
        <v>21.275037705912425</v>
      </c>
      <c r="E17" s="132">
        <v>39.188891419308803</v>
      </c>
      <c r="F17" s="132">
        <v>37.822296354831003</v>
      </c>
    </row>
    <row r="18" spans="2:6" ht="16.5" thickBot="1" x14ac:dyDescent="0.3">
      <c r="B18" s="24" t="s">
        <v>20</v>
      </c>
      <c r="C18" s="132">
        <v>25.561584252336448</v>
      </c>
      <c r="D18" s="132">
        <v>17.305342852657006</v>
      </c>
      <c r="E18" s="132">
        <v>34.605680466917718</v>
      </c>
      <c r="F18" s="132">
        <v>22.527392428088667</v>
      </c>
    </row>
    <row r="19" spans="2:6" ht="16.5" thickBot="1" x14ac:dyDescent="0.3">
      <c r="B19" s="22" t="s">
        <v>12</v>
      </c>
      <c r="C19" s="132">
        <v>81.275718569541837</v>
      </c>
      <c r="D19" s="132">
        <v>8.730251107136942</v>
      </c>
      <c r="E19" s="132">
        <v>6.6618944923067138</v>
      </c>
      <c r="F19" s="132">
        <v>3.3321358310133671</v>
      </c>
    </row>
    <row r="20" spans="2:6" ht="16.5" thickBot="1" x14ac:dyDescent="0.3">
      <c r="B20" s="311" t="s">
        <v>13</v>
      </c>
      <c r="C20" s="295"/>
      <c r="D20" s="295"/>
      <c r="E20" s="295"/>
      <c r="F20" s="296"/>
    </row>
    <row r="21" spans="2:6" ht="16.5" thickBot="1" x14ac:dyDescent="0.3">
      <c r="B21" s="22" t="s">
        <v>17</v>
      </c>
      <c r="C21" s="131">
        <v>69.705011048980865</v>
      </c>
      <c r="D21" s="131">
        <v>10.706695418705763</v>
      </c>
      <c r="E21" s="131">
        <v>9.801318153163832</v>
      </c>
      <c r="F21" s="131">
        <v>9.7869753791498848</v>
      </c>
    </row>
    <row r="22" spans="2:6" ht="16.5" thickBot="1" x14ac:dyDescent="0.3">
      <c r="B22" s="22" t="s">
        <v>21</v>
      </c>
      <c r="C22" s="131">
        <v>66.066569145608526</v>
      </c>
      <c r="D22" s="131">
        <v>10.861284222624363</v>
      </c>
      <c r="E22" s="131">
        <v>16.198373420773734</v>
      </c>
      <c r="F22" s="131">
        <v>6.8737732109929048</v>
      </c>
    </row>
    <row r="23" spans="2:6" ht="16.5" thickBot="1" x14ac:dyDescent="0.3">
      <c r="B23" s="311" t="s">
        <v>28</v>
      </c>
      <c r="C23" s="295"/>
      <c r="D23" s="295"/>
      <c r="E23" s="295"/>
      <c r="F23" s="296"/>
    </row>
    <row r="24" spans="2:6" ht="16.5" thickBot="1" x14ac:dyDescent="0.3">
      <c r="B24" s="22" t="s">
        <v>29</v>
      </c>
      <c r="C24" s="131">
        <v>76.116515539193315</v>
      </c>
      <c r="D24" s="131">
        <v>8.8473801589052581</v>
      </c>
      <c r="E24" s="131">
        <v>10.525312662078381</v>
      </c>
      <c r="F24" s="131">
        <v>4.5107916398223287</v>
      </c>
    </row>
    <row r="25" spans="2:6" ht="16.5" thickBot="1" x14ac:dyDescent="0.3">
      <c r="B25" s="22" t="s">
        <v>345</v>
      </c>
      <c r="C25" s="131">
        <v>61.227459791244563</v>
      </c>
      <c r="D25" s="131">
        <v>14.488630530447921</v>
      </c>
      <c r="E25" s="131">
        <v>15.302231029578458</v>
      </c>
      <c r="F25" s="131">
        <v>8.9816786487295666</v>
      </c>
    </row>
    <row r="26" spans="2:6" ht="16.5" thickBot="1" x14ac:dyDescent="0.3">
      <c r="B26" s="22" t="s">
        <v>346</v>
      </c>
      <c r="C26" s="131">
        <v>47.483148860825267</v>
      </c>
      <c r="D26" s="131">
        <v>18.322445669726491</v>
      </c>
      <c r="E26" s="131">
        <v>18.835707902457578</v>
      </c>
      <c r="F26" s="131">
        <v>15.358697566990637</v>
      </c>
    </row>
    <row r="27" spans="2:6" ht="16.5" thickBot="1" x14ac:dyDescent="0.3">
      <c r="B27" s="22" t="s">
        <v>31</v>
      </c>
      <c r="C27" s="131">
        <v>21.177509004252691</v>
      </c>
      <c r="D27" s="131">
        <v>15.80296682679797</v>
      </c>
      <c r="E27" s="131">
        <v>18.835322098302406</v>
      </c>
      <c r="F27" s="131">
        <v>44.184202070646791</v>
      </c>
    </row>
    <row r="28" spans="2:6" ht="16.5" thickBot="1" x14ac:dyDescent="0.3">
      <c r="B28" s="22" t="s">
        <v>32</v>
      </c>
      <c r="C28" s="131">
        <v>4.8873969143270131</v>
      </c>
      <c r="D28" s="131">
        <v>5.3952300652840952</v>
      </c>
      <c r="E28" s="131">
        <v>13.453992234519458</v>
      </c>
      <c r="F28" s="131">
        <v>76.263380785869444</v>
      </c>
    </row>
    <row r="29" spans="2:6" ht="16.5" thickBot="1" x14ac:dyDescent="0.3">
      <c r="B29" s="200" t="s">
        <v>14</v>
      </c>
      <c r="C29" s="201">
        <v>68.257294923703483</v>
      </c>
      <c r="D29" s="201">
        <v>10.768205457937704</v>
      </c>
      <c r="E29" s="201">
        <v>12.346671442059483</v>
      </c>
      <c r="F29" s="201">
        <v>8.6278281762982072</v>
      </c>
    </row>
    <row r="30" spans="2:6" ht="15.75" thickTop="1" x14ac:dyDescent="0.25"/>
    <row r="31" spans="2:6" ht="15.75" x14ac:dyDescent="0.25">
      <c r="B31" s="42" t="s">
        <v>287</v>
      </c>
    </row>
  </sheetData>
  <mergeCells count="4">
    <mergeCell ref="B5:F5"/>
    <mergeCell ref="B15:F15"/>
    <mergeCell ref="B20:F20"/>
    <mergeCell ref="B23:F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83848-CC93-4C17-B638-55A7BDCE8ED4}">
  <dimension ref="A1:G33"/>
  <sheetViews>
    <sheetView workbookViewId="0">
      <selection activeCell="K14" sqref="K14"/>
    </sheetView>
  </sheetViews>
  <sheetFormatPr baseColWidth="10" defaultRowHeight="15" x14ac:dyDescent="0.25"/>
  <cols>
    <col min="1" max="1" width="35.85546875" customWidth="1"/>
  </cols>
  <sheetData>
    <row r="1" spans="1:7" ht="34.5" customHeight="1" thickBot="1" x14ac:dyDescent="0.3">
      <c r="A1" s="230" t="s">
        <v>73</v>
      </c>
      <c r="B1" s="230"/>
      <c r="C1" s="230"/>
      <c r="D1" s="230"/>
      <c r="E1" s="230"/>
      <c r="F1" s="230"/>
      <c r="G1" s="230"/>
    </row>
    <row r="2" spans="1:7" ht="16.5" thickBot="1" x14ac:dyDescent="0.3">
      <c r="A2" s="236" t="s">
        <v>298</v>
      </c>
      <c r="B2" s="231" t="s">
        <v>285</v>
      </c>
      <c r="C2" s="232"/>
      <c r="D2" s="233"/>
      <c r="E2" s="234" t="s">
        <v>286</v>
      </c>
      <c r="F2" s="232"/>
      <c r="G2" s="235"/>
    </row>
    <row r="3" spans="1:7" ht="16.5" thickBot="1" x14ac:dyDescent="0.3">
      <c r="A3" s="237"/>
      <c r="B3" s="6" t="s">
        <v>17</v>
      </c>
      <c r="C3" s="6" t="s">
        <v>21</v>
      </c>
      <c r="D3" s="6" t="s">
        <v>14</v>
      </c>
      <c r="E3" s="6" t="s">
        <v>17</v>
      </c>
      <c r="F3" s="6" t="s">
        <v>21</v>
      </c>
      <c r="G3" s="6" t="s">
        <v>14</v>
      </c>
    </row>
    <row r="4" spans="1:7" ht="15.75" x14ac:dyDescent="0.25">
      <c r="A4" s="227" t="s">
        <v>0</v>
      </c>
      <c r="B4" s="228"/>
      <c r="C4" s="228"/>
      <c r="D4" s="228"/>
      <c r="E4" s="228"/>
      <c r="F4" s="228"/>
      <c r="G4" s="229"/>
    </row>
    <row r="5" spans="1:7" ht="16.5" thickBot="1" x14ac:dyDescent="0.3">
      <c r="A5" s="4" t="s">
        <v>1</v>
      </c>
      <c r="B5" s="14">
        <v>22.1</v>
      </c>
      <c r="C5" s="14">
        <v>24.7</v>
      </c>
      <c r="D5" s="14">
        <v>23.4</v>
      </c>
      <c r="E5" s="102">
        <v>20.000742853638467</v>
      </c>
      <c r="F5" s="102">
        <v>19.919496545001785</v>
      </c>
      <c r="G5" s="102">
        <v>19.960626140226321</v>
      </c>
    </row>
    <row r="6" spans="1:7" ht="16.5" thickBot="1" x14ac:dyDescent="0.3">
      <c r="A6" s="4" t="s">
        <v>2</v>
      </c>
      <c r="B6" s="14">
        <v>30.5</v>
      </c>
      <c r="C6" s="14">
        <v>32.9</v>
      </c>
      <c r="D6" s="14">
        <v>31.7</v>
      </c>
      <c r="E6" s="102">
        <v>19.859120392302344</v>
      </c>
      <c r="F6" s="102">
        <v>21.12787406505338</v>
      </c>
      <c r="G6" s="102">
        <v>20.489765516807992</v>
      </c>
    </row>
    <row r="7" spans="1:7" ht="16.5" thickBot="1" x14ac:dyDescent="0.3">
      <c r="A7" s="4" t="s">
        <v>3</v>
      </c>
      <c r="B7" s="14">
        <v>21.4</v>
      </c>
      <c r="C7" s="14">
        <v>25.1</v>
      </c>
      <c r="D7" s="14">
        <v>23.3</v>
      </c>
      <c r="E7" s="102">
        <v>17.869442967081849</v>
      </c>
      <c r="F7" s="102">
        <v>17.814278407862275</v>
      </c>
      <c r="G7" s="102">
        <v>17.841403774890892</v>
      </c>
    </row>
    <row r="8" spans="1:7" ht="16.5" thickBot="1" x14ac:dyDescent="0.3">
      <c r="A8" s="4" t="s">
        <v>4</v>
      </c>
      <c r="B8" s="14">
        <v>17.3</v>
      </c>
      <c r="C8" s="14">
        <v>20.3</v>
      </c>
      <c r="D8" s="14">
        <v>18.7</v>
      </c>
      <c r="E8" s="102">
        <v>19.883623220852282</v>
      </c>
      <c r="F8" s="102">
        <v>20.343768248280426</v>
      </c>
      <c r="G8" s="102">
        <v>20.105579276593627</v>
      </c>
    </row>
    <row r="9" spans="1:7" ht="16.5" thickBot="1" x14ac:dyDescent="0.3">
      <c r="A9" s="4" t="s">
        <v>5</v>
      </c>
      <c r="B9" s="14">
        <v>32</v>
      </c>
      <c r="C9" s="14">
        <v>33.5</v>
      </c>
      <c r="D9" s="14">
        <v>32.799999999999997</v>
      </c>
      <c r="E9" s="102">
        <v>34.204736498270556</v>
      </c>
      <c r="F9" s="102">
        <v>39.226730821489745</v>
      </c>
      <c r="G9" s="102">
        <v>36.709972799393711</v>
      </c>
    </row>
    <row r="10" spans="1:7" ht="16.5" thickBot="1" x14ac:dyDescent="0.3">
      <c r="A10" s="4" t="s">
        <v>6</v>
      </c>
      <c r="B10" s="14">
        <v>65.2</v>
      </c>
      <c r="C10" s="14">
        <v>72.3</v>
      </c>
      <c r="D10" s="14">
        <v>68.5</v>
      </c>
      <c r="E10" s="102">
        <v>64.839707548787203</v>
      </c>
      <c r="F10" s="102">
        <v>68.281379594262674</v>
      </c>
      <c r="G10" s="102">
        <v>66.401208900658574</v>
      </c>
    </row>
    <row r="11" spans="1:7" ht="16.5" thickBot="1" x14ac:dyDescent="0.3">
      <c r="A11" s="4" t="s">
        <v>7</v>
      </c>
      <c r="B11" s="14">
        <v>32.1</v>
      </c>
      <c r="C11" s="14">
        <v>33</v>
      </c>
      <c r="D11" s="14">
        <v>32.5</v>
      </c>
      <c r="E11" s="102">
        <v>24.832800672957113</v>
      </c>
      <c r="F11" s="102">
        <v>30.671684953072582</v>
      </c>
      <c r="G11" s="102">
        <v>27.731499660517155</v>
      </c>
    </row>
    <row r="12" spans="1:7" ht="16.5" thickBot="1" x14ac:dyDescent="0.3">
      <c r="A12" s="4" t="s">
        <v>8</v>
      </c>
      <c r="B12" s="14">
        <v>26.6</v>
      </c>
      <c r="C12" s="14">
        <v>40.700000000000003</v>
      </c>
      <c r="D12" s="14">
        <v>33.700000000000003</v>
      </c>
      <c r="E12" s="102">
        <v>17.254345427391275</v>
      </c>
      <c r="F12" s="102">
        <v>29.721181291106348</v>
      </c>
      <c r="G12" s="102">
        <v>23.563169764726378</v>
      </c>
    </row>
    <row r="13" spans="1:7" ht="16.5" thickBot="1" x14ac:dyDescent="0.3">
      <c r="A13" s="4" t="s">
        <v>9</v>
      </c>
      <c r="B13" s="14">
        <v>22.5</v>
      </c>
      <c r="C13" s="14">
        <v>28.8</v>
      </c>
      <c r="D13" s="14">
        <v>25.7</v>
      </c>
      <c r="E13" s="102">
        <v>15.808011559570263</v>
      </c>
      <c r="F13" s="102">
        <v>21.006372527981245</v>
      </c>
      <c r="G13" s="102">
        <v>18.506377490700398</v>
      </c>
    </row>
    <row r="14" spans="1:7" ht="15.75" x14ac:dyDescent="0.25">
      <c r="A14" s="227" t="s">
        <v>10</v>
      </c>
      <c r="B14" s="228"/>
      <c r="C14" s="228"/>
      <c r="D14" s="228"/>
      <c r="E14" s="228"/>
      <c r="F14" s="228"/>
      <c r="G14" s="229"/>
    </row>
    <row r="15" spans="1:7" ht="16.5" thickBot="1" x14ac:dyDescent="0.3">
      <c r="A15" s="11" t="s">
        <v>11</v>
      </c>
      <c r="B15" s="5">
        <v>25.1</v>
      </c>
      <c r="C15" s="5">
        <v>30.9</v>
      </c>
      <c r="D15" s="14">
        <v>28</v>
      </c>
      <c r="E15" s="103">
        <v>18.777659246827703</v>
      </c>
      <c r="F15" s="103">
        <v>23.446603591721249</v>
      </c>
      <c r="G15" s="102">
        <v>21.196565283638748</v>
      </c>
    </row>
    <row r="16" spans="1:7" ht="16.5" thickBot="1" x14ac:dyDescent="0.3">
      <c r="A16" s="10" t="s">
        <v>19</v>
      </c>
      <c r="B16" s="16">
        <v>22.5</v>
      </c>
      <c r="C16" s="16">
        <v>28.8</v>
      </c>
      <c r="D16" s="14">
        <v>25.7</v>
      </c>
      <c r="E16" s="104">
        <v>15.808011559570263</v>
      </c>
      <c r="F16" s="104">
        <v>21.006372527981245</v>
      </c>
      <c r="G16" s="104">
        <v>18.506377490700398</v>
      </c>
    </row>
    <row r="17" spans="1:7" ht="16.5" thickBot="1" x14ac:dyDescent="0.3">
      <c r="A17" s="10" t="s">
        <v>20</v>
      </c>
      <c r="B17" s="16">
        <v>28</v>
      </c>
      <c r="C17" s="16">
        <v>33.299999999999997</v>
      </c>
      <c r="D17" s="14">
        <v>30.7</v>
      </c>
      <c r="E17" s="104">
        <v>23.380214463050052</v>
      </c>
      <c r="F17" s="104">
        <v>27.273617017834837</v>
      </c>
      <c r="G17" s="104">
        <v>25.390642441227122</v>
      </c>
    </row>
    <row r="18" spans="1:7" ht="16.5" thickBot="1" x14ac:dyDescent="0.3">
      <c r="A18" s="11" t="s">
        <v>12</v>
      </c>
      <c r="B18" s="16">
        <v>27.1</v>
      </c>
      <c r="C18" s="16">
        <v>29.2</v>
      </c>
      <c r="D18" s="14">
        <v>28.1</v>
      </c>
      <c r="E18" s="104">
        <v>24.658568736606153</v>
      </c>
      <c r="F18" s="104">
        <v>25.618415079218387</v>
      </c>
      <c r="G18" s="104">
        <v>25.130739404980417</v>
      </c>
    </row>
    <row r="19" spans="1:7" ht="15.75" x14ac:dyDescent="0.25">
      <c r="A19" s="227" t="s">
        <v>22</v>
      </c>
      <c r="B19" s="228"/>
      <c r="C19" s="228"/>
      <c r="D19" s="228"/>
      <c r="E19" s="228"/>
      <c r="F19" s="228"/>
      <c r="G19" s="229"/>
    </row>
    <row r="20" spans="1:7" ht="16.5" thickBot="1" x14ac:dyDescent="0.3">
      <c r="A20" s="4" t="s">
        <v>23</v>
      </c>
      <c r="B20" s="5">
        <v>36.1</v>
      </c>
      <c r="C20" s="5">
        <v>32.9</v>
      </c>
      <c r="D20" s="14">
        <v>34.6</v>
      </c>
      <c r="E20" s="103">
        <v>31.457031971881399</v>
      </c>
      <c r="F20" s="103">
        <v>30.987382577869184</v>
      </c>
      <c r="G20" s="102">
        <v>31.24008682404963</v>
      </c>
    </row>
    <row r="21" spans="1:7" ht="16.5" thickBot="1" x14ac:dyDescent="0.3">
      <c r="A21" s="4" t="s">
        <v>24</v>
      </c>
      <c r="B21" s="5">
        <v>25.5</v>
      </c>
      <c r="C21" s="5">
        <v>23.8</v>
      </c>
      <c r="D21" s="14">
        <v>24.7</v>
      </c>
      <c r="E21" s="103">
        <v>21.834869834268446</v>
      </c>
      <c r="F21" s="103">
        <v>19.763025079139691</v>
      </c>
      <c r="G21" s="102">
        <v>20.8665733264179</v>
      </c>
    </row>
    <row r="22" spans="1:7" ht="16.5" thickBot="1" x14ac:dyDescent="0.3">
      <c r="A22" s="4" t="s">
        <v>25</v>
      </c>
      <c r="B22" s="5">
        <v>18.8</v>
      </c>
      <c r="C22" s="5">
        <v>20.2</v>
      </c>
      <c r="D22" s="14">
        <v>19.399999999999999</v>
      </c>
      <c r="E22" s="103">
        <v>17.273376466808426</v>
      </c>
      <c r="F22" s="103">
        <v>18.291115632203425</v>
      </c>
      <c r="G22" s="102">
        <v>17.737224792243094</v>
      </c>
    </row>
    <row r="23" spans="1:7" ht="16.5" thickBot="1" x14ac:dyDescent="0.3">
      <c r="A23" s="4" t="s">
        <v>26</v>
      </c>
      <c r="B23" s="5">
        <v>21.1</v>
      </c>
      <c r="C23" s="5">
        <v>30.6</v>
      </c>
      <c r="D23" s="14">
        <v>26.2</v>
      </c>
      <c r="E23" s="103">
        <v>17.460451594622274</v>
      </c>
      <c r="F23" s="103">
        <v>24.20164018688606</v>
      </c>
      <c r="G23" s="102">
        <v>21.155665488181882</v>
      </c>
    </row>
    <row r="24" spans="1:7" ht="16.5" thickBot="1" x14ac:dyDescent="0.3">
      <c r="A24" s="4" t="s">
        <v>27</v>
      </c>
      <c r="B24" s="5">
        <v>47.4</v>
      </c>
      <c r="C24" s="5">
        <v>47.8</v>
      </c>
      <c r="D24" s="14">
        <v>47.6</v>
      </c>
      <c r="E24" s="103">
        <v>45.802073074787955</v>
      </c>
      <c r="F24" s="103">
        <v>41.69667726094292</v>
      </c>
      <c r="G24" s="102">
        <v>44.131700309496672</v>
      </c>
    </row>
    <row r="25" spans="1:7" ht="15.75" x14ac:dyDescent="0.25">
      <c r="A25" s="227" t="s">
        <v>28</v>
      </c>
      <c r="B25" s="228"/>
      <c r="C25" s="228"/>
      <c r="D25" s="228"/>
      <c r="E25" s="228"/>
      <c r="F25" s="228"/>
      <c r="G25" s="229"/>
    </row>
    <row r="26" spans="1:7" ht="16.5" thickBot="1" x14ac:dyDescent="0.3">
      <c r="A26" s="4" t="s">
        <v>29</v>
      </c>
      <c r="B26" s="14">
        <v>29.5</v>
      </c>
      <c r="C26" s="14">
        <v>30.7</v>
      </c>
      <c r="D26" s="14">
        <v>30.1</v>
      </c>
      <c r="E26" s="102">
        <v>27.106710455710807</v>
      </c>
      <c r="F26" s="102">
        <v>27.437167075929509</v>
      </c>
      <c r="G26" s="102">
        <v>27.2790194086366</v>
      </c>
    </row>
    <row r="27" spans="1:7" ht="16.5" thickBot="1" x14ac:dyDescent="0.3">
      <c r="A27" s="4" t="s">
        <v>16</v>
      </c>
      <c r="B27" s="14">
        <v>21.2</v>
      </c>
      <c r="C27" s="14">
        <v>24.8</v>
      </c>
      <c r="D27" s="14">
        <v>22.8</v>
      </c>
      <c r="E27" s="102">
        <v>17.914897221789154</v>
      </c>
      <c r="F27" s="102">
        <v>19.406712023405696</v>
      </c>
      <c r="G27" s="102">
        <v>18.593271508435727</v>
      </c>
    </row>
    <row r="28" spans="1:7" ht="16.5" thickBot="1" x14ac:dyDescent="0.3">
      <c r="A28" s="4" t="s">
        <v>30</v>
      </c>
      <c r="B28" s="14">
        <v>18.899999999999999</v>
      </c>
      <c r="C28" s="14">
        <v>29.5</v>
      </c>
      <c r="D28" s="14">
        <v>23.5</v>
      </c>
      <c r="E28" s="102">
        <v>14.7637844574603</v>
      </c>
      <c r="F28" s="102">
        <v>18.348068346977207</v>
      </c>
      <c r="G28" s="102">
        <v>16.345411101567748</v>
      </c>
    </row>
    <row r="29" spans="1:7" ht="16.5" thickBot="1" x14ac:dyDescent="0.3">
      <c r="A29" s="4" t="s">
        <v>31</v>
      </c>
      <c r="B29" s="14">
        <v>15.9</v>
      </c>
      <c r="C29" s="14">
        <v>32.1</v>
      </c>
      <c r="D29" s="14">
        <v>21.7</v>
      </c>
      <c r="E29" s="102">
        <v>14.320552343653045</v>
      </c>
      <c r="F29" s="102">
        <v>21.492716095145923</v>
      </c>
      <c r="G29" s="102">
        <v>17.339841845371602</v>
      </c>
    </row>
    <row r="30" spans="1:7" ht="16.5" thickBot="1" x14ac:dyDescent="0.3">
      <c r="A30" s="4" t="s">
        <v>32</v>
      </c>
      <c r="B30" s="14">
        <v>22.9</v>
      </c>
      <c r="C30" s="14">
        <v>24.6</v>
      </c>
      <c r="D30" s="14">
        <v>23.3</v>
      </c>
      <c r="E30" s="102">
        <v>13.946251326937462</v>
      </c>
      <c r="F30" s="102">
        <v>15.705797177346529</v>
      </c>
      <c r="G30" s="102">
        <v>14.430587232787614</v>
      </c>
    </row>
    <row r="31" spans="1:7" ht="16.5" thickBot="1" x14ac:dyDescent="0.3">
      <c r="A31" s="12" t="s">
        <v>14</v>
      </c>
      <c r="B31" s="19">
        <v>26.6</v>
      </c>
      <c r="C31" s="19">
        <v>29.6</v>
      </c>
      <c r="D31" s="19">
        <v>28.1</v>
      </c>
      <c r="E31" s="105">
        <v>23.500839411645458</v>
      </c>
      <c r="F31" s="105">
        <v>25.117105011247855</v>
      </c>
      <c r="G31" s="105">
        <v>24.304515163571271</v>
      </c>
    </row>
    <row r="33" spans="4:4" ht="15.75" x14ac:dyDescent="0.25">
      <c r="D33" s="42" t="s">
        <v>287</v>
      </c>
    </row>
  </sheetData>
  <mergeCells count="8">
    <mergeCell ref="A19:G19"/>
    <mergeCell ref="A25:G25"/>
    <mergeCell ref="A1:G1"/>
    <mergeCell ref="B2:D2"/>
    <mergeCell ref="E2:G2"/>
    <mergeCell ref="A4:G4"/>
    <mergeCell ref="A14:G14"/>
    <mergeCell ref="A2:A3"/>
  </mergeCells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69015-9D57-4911-9230-3AF314F9F603}">
  <dimension ref="A2:J31"/>
  <sheetViews>
    <sheetView workbookViewId="0">
      <selection activeCell="B31" sqref="B31"/>
    </sheetView>
  </sheetViews>
  <sheetFormatPr baseColWidth="10" defaultRowHeight="15" x14ac:dyDescent="0.25"/>
  <cols>
    <col min="2" max="2" width="35" customWidth="1"/>
    <col min="3" max="3" width="17.7109375" customWidth="1"/>
    <col min="4" max="4" width="18" customWidth="1"/>
    <col min="5" max="5" width="19" customWidth="1"/>
  </cols>
  <sheetData>
    <row r="2" spans="1:10" ht="31.5" customHeight="1" x14ac:dyDescent="0.25">
      <c r="A2" s="241" t="s">
        <v>347</v>
      </c>
      <c r="B2" s="241"/>
      <c r="C2" s="241"/>
      <c r="D2" s="241"/>
      <c r="E2" s="241"/>
      <c r="F2" s="241"/>
      <c r="G2" s="241"/>
      <c r="H2" s="241"/>
      <c r="I2" s="241"/>
      <c r="J2" s="241"/>
    </row>
    <row r="3" spans="1:10" ht="15.75" thickBot="1" x14ac:dyDescent="0.3"/>
    <row r="4" spans="1:10" ht="45.75" customHeight="1" thickBot="1" x14ac:dyDescent="0.3">
      <c r="B4" s="202"/>
      <c r="C4" s="18" t="s">
        <v>348</v>
      </c>
      <c r="D4" s="7" t="s">
        <v>349</v>
      </c>
      <c r="E4" s="7" t="s">
        <v>350</v>
      </c>
      <c r="F4" s="18" t="s">
        <v>42</v>
      </c>
    </row>
    <row r="5" spans="1:10" ht="15.75" x14ac:dyDescent="0.25">
      <c r="B5" s="340" t="s">
        <v>0</v>
      </c>
      <c r="C5" s="341"/>
      <c r="D5" s="341"/>
      <c r="E5" s="341"/>
      <c r="F5" s="341"/>
    </row>
    <row r="6" spans="1:10" ht="16.5" thickBot="1" x14ac:dyDescent="0.3">
      <c r="B6" s="4" t="s">
        <v>1</v>
      </c>
      <c r="C6" s="116">
        <v>4.3524976675437781</v>
      </c>
      <c r="D6" s="116">
        <v>66.097705632492037</v>
      </c>
      <c r="E6" s="116">
        <v>29.549796699964034</v>
      </c>
      <c r="F6" s="116">
        <v>99.999999999999844</v>
      </c>
    </row>
    <row r="7" spans="1:10" ht="16.5" thickBot="1" x14ac:dyDescent="0.3">
      <c r="B7" s="4" t="s">
        <v>2</v>
      </c>
      <c r="C7" s="116">
        <v>6.3027531451406977</v>
      </c>
      <c r="D7" s="116">
        <v>51.911188937470747</v>
      </c>
      <c r="E7" s="116">
        <v>41.786057917389059</v>
      </c>
      <c r="F7" s="116">
        <v>100.00000000000051</v>
      </c>
    </row>
    <row r="8" spans="1:10" ht="16.5" thickBot="1" x14ac:dyDescent="0.3">
      <c r="B8" s="4" t="s">
        <v>3</v>
      </c>
      <c r="C8" s="116">
        <v>3.0949472749414051</v>
      </c>
      <c r="D8" s="116">
        <v>64.688171673693162</v>
      </c>
      <c r="E8" s="116">
        <v>32.216881051366897</v>
      </c>
      <c r="F8" s="116">
        <v>100.00000000000146</v>
      </c>
    </row>
    <row r="9" spans="1:10" ht="16.5" thickBot="1" x14ac:dyDescent="0.3">
      <c r="B9" s="4" t="s">
        <v>4</v>
      </c>
      <c r="C9" s="116">
        <v>3.358178774708279</v>
      </c>
      <c r="D9" s="116">
        <v>72.753980988997498</v>
      </c>
      <c r="E9" s="116">
        <v>23.88784023629443</v>
      </c>
      <c r="F9" s="116">
        <v>100.0000000000002</v>
      </c>
    </row>
    <row r="10" spans="1:10" ht="16.5" thickBot="1" x14ac:dyDescent="0.3">
      <c r="B10" s="4" t="s">
        <v>5</v>
      </c>
      <c r="C10" s="116">
        <v>2.163914331523519</v>
      </c>
      <c r="D10" s="116">
        <v>74.46018438368823</v>
      </c>
      <c r="E10" s="116">
        <v>23.375901284788927</v>
      </c>
      <c r="F10" s="116">
        <v>100.00000000000067</v>
      </c>
    </row>
    <row r="11" spans="1:10" ht="16.5" thickBot="1" x14ac:dyDescent="0.3">
      <c r="B11" s="4" t="s">
        <v>6</v>
      </c>
      <c r="C11" s="116">
        <v>2.0866137381318182</v>
      </c>
      <c r="D11" s="116">
        <v>71.897206633650001</v>
      </c>
      <c r="E11" s="116">
        <v>26.016179628218687</v>
      </c>
      <c r="F11" s="116">
        <v>100.00000000000051</v>
      </c>
    </row>
    <row r="12" spans="1:10" ht="16.5" thickBot="1" x14ac:dyDescent="0.3">
      <c r="B12" s="4" t="s">
        <v>7</v>
      </c>
      <c r="C12" s="116">
        <v>13.910825671411592</v>
      </c>
      <c r="D12" s="116">
        <v>81.628206915888654</v>
      </c>
      <c r="E12" s="116">
        <v>4.4609674126996746</v>
      </c>
      <c r="F12" s="116">
        <v>99.999999999999915</v>
      </c>
    </row>
    <row r="13" spans="1:10" ht="16.5" thickBot="1" x14ac:dyDescent="0.3">
      <c r="B13" s="203" t="s">
        <v>8</v>
      </c>
      <c r="C13" s="116">
        <v>10.426438716049471</v>
      </c>
      <c r="D13" s="116">
        <v>86.617616810148718</v>
      </c>
      <c r="E13" s="116">
        <v>2.9559444738019254</v>
      </c>
      <c r="F13" s="116">
        <v>100.00000000000011</v>
      </c>
    </row>
    <row r="14" spans="1:10" ht="16.5" thickBot="1" x14ac:dyDescent="0.3">
      <c r="B14" s="8" t="s">
        <v>9</v>
      </c>
      <c r="C14" s="116">
        <v>38.284569686355077</v>
      </c>
      <c r="D14" s="116">
        <v>54.736507625287658</v>
      </c>
      <c r="E14" s="116">
        <v>6.9789226883575042</v>
      </c>
      <c r="F14" s="116">
        <v>100.00000000000023</v>
      </c>
    </row>
    <row r="15" spans="1:10" ht="15.75" x14ac:dyDescent="0.25">
      <c r="B15" s="340" t="s">
        <v>10</v>
      </c>
      <c r="C15" s="341"/>
      <c r="D15" s="341"/>
      <c r="E15" s="341"/>
      <c r="F15" s="341"/>
    </row>
    <row r="16" spans="1:10" ht="16.5" thickBot="1" x14ac:dyDescent="0.3">
      <c r="B16" s="4" t="s">
        <v>11</v>
      </c>
      <c r="C16" s="116">
        <v>31.079309986207882</v>
      </c>
      <c r="D16" s="116">
        <v>59.55583326838925</v>
      </c>
      <c r="E16" s="116">
        <v>9.3648567454031664</v>
      </c>
      <c r="F16" s="116">
        <v>100.00000000000028</v>
      </c>
    </row>
    <row r="17" spans="2:6" ht="16.5" thickBot="1" x14ac:dyDescent="0.3">
      <c r="B17" s="4" t="s">
        <v>351</v>
      </c>
      <c r="C17" s="116">
        <v>38.284569686355077</v>
      </c>
      <c r="D17" s="116">
        <v>54.736507625287658</v>
      </c>
      <c r="E17" s="116">
        <v>6.9789226883575042</v>
      </c>
      <c r="F17" s="116">
        <v>100.00000000000023</v>
      </c>
    </row>
    <row r="18" spans="2:6" ht="16.5" thickBot="1" x14ac:dyDescent="0.3">
      <c r="B18" s="4" t="s">
        <v>352</v>
      </c>
      <c r="C18" s="116">
        <v>19.351599507201968</v>
      </c>
      <c r="D18" s="116">
        <v>67.405137439685717</v>
      </c>
      <c r="E18" s="116">
        <v>13.243263053112416</v>
      </c>
      <c r="F18" s="116">
        <v>100.0000000000001</v>
      </c>
    </row>
    <row r="19" spans="2:6" ht="16.5" thickBot="1" x14ac:dyDescent="0.3">
      <c r="B19" s="4" t="s">
        <v>12</v>
      </c>
      <c r="C19" s="116">
        <v>2.3956972679468684</v>
      </c>
      <c r="D19" s="116">
        <v>67.447943246398296</v>
      </c>
      <c r="E19" s="116">
        <v>30.15635948565324</v>
      </c>
      <c r="F19" s="116">
        <v>99.999999999998408</v>
      </c>
    </row>
    <row r="20" spans="2:6" ht="15.75" x14ac:dyDescent="0.25">
      <c r="B20" s="340" t="s">
        <v>13</v>
      </c>
      <c r="C20" s="341"/>
      <c r="D20" s="341"/>
      <c r="E20" s="341"/>
      <c r="F20" s="341"/>
    </row>
    <row r="21" spans="2:6" ht="16.5" thickBot="1" x14ac:dyDescent="0.3">
      <c r="B21" s="4" t="s">
        <v>17</v>
      </c>
      <c r="C21" s="116">
        <v>10.038678587610274</v>
      </c>
      <c r="D21" s="116">
        <v>63.234392776234458</v>
      </c>
      <c r="E21" s="116">
        <v>26.72692863615525</v>
      </c>
      <c r="F21" s="116">
        <v>99.999999999999986</v>
      </c>
    </row>
    <row r="22" spans="2:6" ht="16.5" thickBot="1" x14ac:dyDescent="0.3">
      <c r="B22" s="4" t="s">
        <v>21</v>
      </c>
      <c r="C22" s="116">
        <v>4.1589559141805026</v>
      </c>
      <c r="D22" s="116">
        <v>70.125969383680825</v>
      </c>
      <c r="E22" s="116">
        <v>25.715074702138214</v>
      </c>
      <c r="F22" s="116">
        <v>99.999999999999531</v>
      </c>
    </row>
    <row r="23" spans="2:6" ht="15.75" x14ac:dyDescent="0.25">
      <c r="B23" s="340" t="s">
        <v>43</v>
      </c>
      <c r="C23" s="341"/>
      <c r="D23" s="341"/>
      <c r="E23" s="341"/>
      <c r="F23" s="341"/>
    </row>
    <row r="24" spans="2:6" ht="16.5" thickBot="1" x14ac:dyDescent="0.3">
      <c r="B24" s="4" t="s">
        <v>29</v>
      </c>
      <c r="C24" s="116">
        <v>2.960918346096558</v>
      </c>
      <c r="D24" s="116">
        <v>72.067081564044301</v>
      </c>
      <c r="E24" s="116">
        <v>24.972000089858142</v>
      </c>
      <c r="F24" s="116">
        <v>99.999999999999005</v>
      </c>
    </row>
    <row r="25" spans="2:6" ht="16.5" thickBot="1" x14ac:dyDescent="0.3">
      <c r="B25" s="4" t="s">
        <v>345</v>
      </c>
      <c r="C25" s="116">
        <v>7.3894275836930738</v>
      </c>
      <c r="D25" s="116">
        <v>59.293680847096383</v>
      </c>
      <c r="E25" s="116">
        <v>33.316891569211208</v>
      </c>
      <c r="F25" s="116">
        <v>100.00000000000067</v>
      </c>
    </row>
    <row r="26" spans="2:6" ht="16.5" thickBot="1" x14ac:dyDescent="0.3">
      <c r="B26" s="4" t="s">
        <v>346</v>
      </c>
      <c r="C26" s="116">
        <v>16.609731365655101</v>
      </c>
      <c r="D26" s="116">
        <v>49.416334021963479</v>
      </c>
      <c r="E26" s="116">
        <v>33.973934612381434</v>
      </c>
      <c r="F26" s="116">
        <v>100.00000000000003</v>
      </c>
    </row>
    <row r="27" spans="2:6" ht="16.5" thickBot="1" x14ac:dyDescent="0.3">
      <c r="B27" s="4" t="s">
        <v>31</v>
      </c>
      <c r="C27" s="116">
        <v>51.261340575272278</v>
      </c>
      <c r="D27" s="116">
        <v>33.970693183732905</v>
      </c>
      <c r="E27" s="116">
        <v>14.767966240994703</v>
      </c>
      <c r="F27" s="116">
        <v>99.999999999999886</v>
      </c>
    </row>
    <row r="28" spans="2:6" ht="16.5" thickBot="1" x14ac:dyDescent="0.3">
      <c r="B28" s="4" t="s">
        <v>32</v>
      </c>
      <c r="C28" s="116">
        <v>76.010547050663817</v>
      </c>
      <c r="D28" s="116">
        <v>21.728921782232838</v>
      </c>
      <c r="E28" s="116">
        <v>2.2605311671033497</v>
      </c>
      <c r="F28" s="116">
        <v>100</v>
      </c>
    </row>
    <row r="29" spans="2:6" ht="16.5" thickBot="1" x14ac:dyDescent="0.3">
      <c r="B29" s="204" t="s">
        <v>14</v>
      </c>
      <c r="C29" s="205">
        <v>7.6834858497748506</v>
      </c>
      <c r="D29" s="205">
        <v>65.994895622981957</v>
      </c>
      <c r="E29" s="205">
        <v>26.321618527241792</v>
      </c>
      <c r="F29" s="206">
        <v>99.999999999998607</v>
      </c>
    </row>
    <row r="30" spans="2:6" ht="15.75" thickTop="1" x14ac:dyDescent="0.25"/>
    <row r="31" spans="2:6" ht="15.75" x14ac:dyDescent="0.25">
      <c r="B31" s="42" t="s">
        <v>287</v>
      </c>
    </row>
  </sheetData>
  <mergeCells count="5">
    <mergeCell ref="B23:F23"/>
    <mergeCell ref="A2:J2"/>
    <mergeCell ref="B5:F5"/>
    <mergeCell ref="B15:F15"/>
    <mergeCell ref="B20:F20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AB337-A96A-4B15-945F-D072C1D7BB1F}">
  <dimension ref="A1:I24"/>
  <sheetViews>
    <sheetView workbookViewId="0">
      <selection activeCell="A24" sqref="A24"/>
    </sheetView>
  </sheetViews>
  <sheetFormatPr baseColWidth="10" defaultRowHeight="15" x14ac:dyDescent="0.25"/>
  <cols>
    <col min="1" max="1" width="21.140625" customWidth="1"/>
  </cols>
  <sheetData>
    <row r="1" spans="1:9" ht="51" customHeight="1" x14ac:dyDescent="0.25">
      <c r="A1" s="241" t="s">
        <v>353</v>
      </c>
      <c r="B1" s="241"/>
      <c r="C1" s="241"/>
      <c r="D1" s="241"/>
      <c r="E1" s="241"/>
      <c r="F1" s="241"/>
      <c r="G1" s="241"/>
      <c r="H1" s="241"/>
      <c r="I1" s="241"/>
    </row>
    <row r="2" spans="1:9" ht="15.75" thickBot="1" x14ac:dyDescent="0.3"/>
    <row r="3" spans="1:9" ht="16.5" thickBot="1" x14ac:dyDescent="0.3">
      <c r="A3" s="207"/>
      <c r="B3" s="156" t="s">
        <v>354</v>
      </c>
      <c r="C3" s="156" t="s">
        <v>355</v>
      </c>
      <c r="D3" s="156" t="s">
        <v>356</v>
      </c>
      <c r="E3" s="156" t="s">
        <v>42</v>
      </c>
    </row>
    <row r="4" spans="1:9" ht="15.75" x14ac:dyDescent="0.25">
      <c r="A4" s="342" t="s">
        <v>0</v>
      </c>
      <c r="B4" s="343"/>
      <c r="C4" s="343"/>
      <c r="D4" s="343"/>
      <c r="E4" s="343"/>
    </row>
    <row r="5" spans="1:9" ht="16.5" thickBot="1" x14ac:dyDescent="0.3">
      <c r="A5" s="41" t="s">
        <v>1</v>
      </c>
      <c r="B5" s="102">
        <v>21.558991135924483</v>
      </c>
      <c r="C5" s="102">
        <v>59.687348549068517</v>
      </c>
      <c r="D5" s="102">
        <v>18.753660315006321</v>
      </c>
      <c r="E5" s="102">
        <v>99.999999999999318</v>
      </c>
    </row>
    <row r="6" spans="1:9" ht="16.5" thickBot="1" x14ac:dyDescent="0.3">
      <c r="A6" s="41" t="s">
        <v>2</v>
      </c>
      <c r="B6" s="102">
        <v>24.520121586639739</v>
      </c>
      <c r="C6" s="102">
        <v>37.148723874752051</v>
      </c>
      <c r="D6" s="102">
        <v>38.331154538608686</v>
      </c>
      <c r="E6" s="102">
        <v>100.00000000000048</v>
      </c>
    </row>
    <row r="7" spans="1:9" ht="16.5" thickBot="1" x14ac:dyDescent="0.3">
      <c r="A7" s="41" t="s">
        <v>3</v>
      </c>
      <c r="B7" s="102">
        <v>15.119076634883029</v>
      </c>
      <c r="C7" s="102">
        <v>60.290266338448895</v>
      </c>
      <c r="D7" s="102">
        <v>24.590657026669863</v>
      </c>
      <c r="E7" s="102">
        <v>100.00000000000178</v>
      </c>
    </row>
    <row r="8" spans="1:9" ht="16.5" thickBot="1" x14ac:dyDescent="0.3">
      <c r="A8" s="41" t="s">
        <v>4</v>
      </c>
      <c r="B8" s="102">
        <v>41.875281723548703</v>
      </c>
      <c r="C8" s="102">
        <v>31.594442993094013</v>
      </c>
      <c r="D8" s="102">
        <v>26.530275283357707</v>
      </c>
      <c r="E8" s="102">
        <v>100.00000000000043</v>
      </c>
    </row>
    <row r="9" spans="1:9" ht="16.5" thickBot="1" x14ac:dyDescent="0.3">
      <c r="A9" s="41" t="s">
        <v>5</v>
      </c>
      <c r="B9" s="102">
        <v>33.285692758610416</v>
      </c>
      <c r="C9" s="102">
        <v>38.673480815014514</v>
      </c>
      <c r="D9" s="102">
        <v>28.040826426375602</v>
      </c>
      <c r="E9" s="102">
        <v>100.00000000000053</v>
      </c>
    </row>
    <row r="10" spans="1:9" ht="16.5" thickBot="1" x14ac:dyDescent="0.3">
      <c r="A10" s="41" t="s">
        <v>6</v>
      </c>
      <c r="B10" s="102">
        <v>9.9589316353046975</v>
      </c>
      <c r="C10" s="102">
        <v>19.305574801208657</v>
      </c>
      <c r="D10" s="102">
        <v>70.735493563487168</v>
      </c>
      <c r="E10" s="102">
        <v>100.00000000000053</v>
      </c>
    </row>
    <row r="11" spans="1:9" ht="16.5" thickBot="1" x14ac:dyDescent="0.3">
      <c r="A11" s="41" t="s">
        <v>7</v>
      </c>
      <c r="B11" s="102">
        <v>28.58820793005814</v>
      </c>
      <c r="C11" s="102">
        <v>20.883882072735585</v>
      </c>
      <c r="D11" s="102">
        <v>50.527909997206024</v>
      </c>
      <c r="E11" s="102">
        <v>99.999999999999744</v>
      </c>
    </row>
    <row r="12" spans="1:9" ht="16.5" thickBot="1" x14ac:dyDescent="0.3">
      <c r="A12" s="208" t="s">
        <v>8</v>
      </c>
      <c r="B12" s="102">
        <v>9.5494747733063043</v>
      </c>
      <c r="C12" s="102">
        <v>16.632038909927729</v>
      </c>
      <c r="D12" s="102">
        <v>73.818486316766126</v>
      </c>
      <c r="E12" s="102">
        <v>100.00000000000016</v>
      </c>
    </row>
    <row r="13" spans="1:9" ht="16.5" thickBot="1" x14ac:dyDescent="0.3">
      <c r="A13" s="209" t="s">
        <v>9</v>
      </c>
      <c r="B13" s="102">
        <v>26.872599898546024</v>
      </c>
      <c r="C13" s="102">
        <v>40.456451236407801</v>
      </c>
      <c r="D13" s="102">
        <v>32.670948865046192</v>
      </c>
      <c r="E13" s="102">
        <v>100.00000000000003</v>
      </c>
    </row>
    <row r="14" spans="1:9" ht="15.75" x14ac:dyDescent="0.25">
      <c r="A14" s="342" t="s">
        <v>10</v>
      </c>
      <c r="B14" s="343"/>
      <c r="C14" s="343"/>
      <c r="D14" s="343"/>
      <c r="E14" s="343"/>
    </row>
    <row r="15" spans="1:9" ht="16.5" thickBot="1" x14ac:dyDescent="0.3">
      <c r="A15" s="41" t="s">
        <v>11</v>
      </c>
      <c r="B15" s="102">
        <v>26.547401035898776</v>
      </c>
      <c r="C15" s="102">
        <v>37.128766865035324</v>
      </c>
      <c r="D15" s="102">
        <v>36.323832099066763</v>
      </c>
      <c r="E15" s="102">
        <v>100.00000000000087</v>
      </c>
    </row>
    <row r="16" spans="1:9" ht="16.5" thickBot="1" x14ac:dyDescent="0.3">
      <c r="A16" s="41" t="s">
        <v>351</v>
      </c>
      <c r="B16" s="102">
        <v>26.872599898546024</v>
      </c>
      <c r="C16" s="102">
        <v>40.456451236407801</v>
      </c>
      <c r="D16" s="102">
        <v>32.670948865046192</v>
      </c>
      <c r="E16" s="102">
        <v>100.00000000000003</v>
      </c>
    </row>
    <row r="17" spans="1:5" ht="16.5" thickBot="1" x14ac:dyDescent="0.3">
      <c r="A17" s="41" t="s">
        <v>352</v>
      </c>
      <c r="B17" s="102">
        <v>25.981226487448193</v>
      </c>
      <c r="C17" s="102">
        <v>31.603185563482533</v>
      </c>
      <c r="D17" s="102">
        <v>42.415587949069291</v>
      </c>
      <c r="E17" s="102">
        <v>100.00000000000001</v>
      </c>
    </row>
    <row r="18" spans="1:5" ht="16.5" thickBot="1" x14ac:dyDescent="0.3">
      <c r="A18" s="41" t="s">
        <v>12</v>
      </c>
      <c r="B18" s="102">
        <v>25.125145024109003</v>
      </c>
      <c r="C18" s="102">
        <v>46.43534067568428</v>
      </c>
      <c r="D18" s="102">
        <v>28.43951430020482</v>
      </c>
      <c r="E18" s="102">
        <v>99.999999999998096</v>
      </c>
    </row>
    <row r="19" spans="1:5" ht="15.75" x14ac:dyDescent="0.25">
      <c r="A19" s="342" t="s">
        <v>13</v>
      </c>
      <c r="B19" s="343"/>
      <c r="C19" s="343"/>
      <c r="D19" s="343"/>
      <c r="E19" s="343"/>
    </row>
    <row r="20" spans="1:5" ht="16.5" thickBot="1" x14ac:dyDescent="0.3">
      <c r="A20" s="41" t="s">
        <v>17</v>
      </c>
      <c r="B20" s="102">
        <v>23.850324742315223</v>
      </c>
      <c r="C20" s="102">
        <v>45.133472132352118</v>
      </c>
      <c r="D20" s="102">
        <v>31.016203125332499</v>
      </c>
      <c r="E20" s="102">
        <v>99.999999999999844</v>
      </c>
    </row>
    <row r="21" spans="1:5" ht="16.5" thickBot="1" x14ac:dyDescent="0.3">
      <c r="A21" s="41" t="s">
        <v>21</v>
      </c>
      <c r="B21" s="102">
        <v>27.708023433345708</v>
      </c>
      <c r="C21" s="102">
        <v>44.069423039435776</v>
      </c>
      <c r="D21" s="102">
        <v>28.22255352721773</v>
      </c>
      <c r="E21" s="102">
        <v>99.999999999999218</v>
      </c>
    </row>
    <row r="22" spans="1:5" ht="16.5" thickBot="1" x14ac:dyDescent="0.3">
      <c r="A22" s="210" t="s">
        <v>14</v>
      </c>
      <c r="B22" s="211">
        <v>25.385281943716727</v>
      </c>
      <c r="C22" s="211">
        <v>44.710092820324419</v>
      </c>
      <c r="D22" s="211">
        <v>29.904625235957372</v>
      </c>
      <c r="E22" s="211">
        <v>99.999999999998508</v>
      </c>
    </row>
    <row r="23" spans="1:5" ht="15.75" thickTop="1" x14ac:dyDescent="0.25"/>
    <row r="24" spans="1:5" ht="15.75" x14ac:dyDescent="0.25">
      <c r="A24" s="42" t="s">
        <v>287</v>
      </c>
    </row>
  </sheetData>
  <mergeCells count="4">
    <mergeCell ref="A1:I1"/>
    <mergeCell ref="A4:E4"/>
    <mergeCell ref="A14:E14"/>
    <mergeCell ref="A19:E19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25E21-ABAD-4217-89D0-F7EB80B9B618}">
  <dimension ref="A1:D22"/>
  <sheetViews>
    <sheetView workbookViewId="0"/>
  </sheetViews>
  <sheetFormatPr baseColWidth="10" defaultRowHeight="15" x14ac:dyDescent="0.25"/>
  <cols>
    <col min="1" max="1" width="24" customWidth="1"/>
    <col min="2" max="2" width="18" customWidth="1"/>
    <col min="3" max="3" width="16.7109375" customWidth="1"/>
    <col min="4" max="4" width="21.140625" customWidth="1"/>
  </cols>
  <sheetData>
    <row r="1" spans="1:4" ht="39" customHeight="1" x14ac:dyDescent="0.25">
      <c r="A1" s="9" t="s">
        <v>357</v>
      </c>
    </row>
    <row r="2" spans="1:4" ht="15.75" thickBot="1" x14ac:dyDescent="0.3"/>
    <row r="3" spans="1:4" ht="79.5" thickBot="1" x14ac:dyDescent="0.3">
      <c r="A3" s="202"/>
      <c r="B3" s="7" t="s">
        <v>358</v>
      </c>
      <c r="C3" s="7" t="s">
        <v>359</v>
      </c>
      <c r="D3" s="7" t="s">
        <v>360</v>
      </c>
    </row>
    <row r="4" spans="1:4" ht="15.75" x14ac:dyDescent="0.25">
      <c r="A4" s="344" t="s">
        <v>0</v>
      </c>
      <c r="B4" s="345"/>
      <c r="C4" s="345"/>
      <c r="D4" s="346"/>
    </row>
    <row r="5" spans="1:4" ht="16.5" thickBot="1" x14ac:dyDescent="0.3">
      <c r="A5" s="4" t="s">
        <v>1</v>
      </c>
      <c r="B5" s="103">
        <v>23.802419609884648</v>
      </c>
      <c r="C5" s="103">
        <v>21.964369502880686</v>
      </c>
      <c r="D5" s="103">
        <v>90.829039543966061</v>
      </c>
    </row>
    <row r="6" spans="1:4" ht="16.5" thickBot="1" x14ac:dyDescent="0.3">
      <c r="A6" s="4" t="s">
        <v>2</v>
      </c>
      <c r="B6" s="103">
        <v>62.874700925189842</v>
      </c>
      <c r="C6" s="103">
        <v>62.424224707517936</v>
      </c>
      <c r="D6" s="103">
        <v>79.965055493642225</v>
      </c>
    </row>
    <row r="7" spans="1:4" ht="16.5" thickBot="1" x14ac:dyDescent="0.3">
      <c r="A7" s="4" t="s">
        <v>3</v>
      </c>
      <c r="B7" s="103">
        <v>14.310814817972272</v>
      </c>
      <c r="C7" s="103">
        <v>12.179972714683755</v>
      </c>
      <c r="D7" s="103">
        <v>93.32956493541586</v>
      </c>
    </row>
    <row r="8" spans="1:4" ht="16.5" thickBot="1" x14ac:dyDescent="0.3">
      <c r="A8" s="4" t="s">
        <v>4</v>
      </c>
      <c r="B8" s="103">
        <v>40.378716731569625</v>
      </c>
      <c r="C8" s="103">
        <v>38.184520823694179</v>
      </c>
      <c r="D8" s="103">
        <v>91.82366032506647</v>
      </c>
    </row>
    <row r="9" spans="1:4" ht="16.5" thickBot="1" x14ac:dyDescent="0.3">
      <c r="A9" s="4" t="s">
        <v>5</v>
      </c>
      <c r="B9" s="103">
        <v>38.378658847663338</v>
      </c>
      <c r="C9" s="103">
        <v>32.161666575508526</v>
      </c>
      <c r="D9" s="103">
        <v>71.895414939756634</v>
      </c>
    </row>
    <row r="10" spans="1:4" ht="16.5" thickBot="1" x14ac:dyDescent="0.3">
      <c r="A10" s="4" t="s">
        <v>6</v>
      </c>
      <c r="B10" s="103">
        <v>33.420810233455079</v>
      </c>
      <c r="C10" s="103">
        <v>25.913948838578065</v>
      </c>
      <c r="D10" s="103">
        <v>96.720456139211493</v>
      </c>
    </row>
    <row r="11" spans="1:4" ht="16.5" thickBot="1" x14ac:dyDescent="0.3">
      <c r="A11" s="4" t="s">
        <v>7</v>
      </c>
      <c r="B11" s="103">
        <v>60.466448486812332</v>
      </c>
      <c r="C11" s="103">
        <v>65.01014866445189</v>
      </c>
      <c r="D11" s="103">
        <v>82.209177414667039</v>
      </c>
    </row>
    <row r="12" spans="1:4" ht="16.5" thickBot="1" x14ac:dyDescent="0.3">
      <c r="A12" s="203" t="s">
        <v>8</v>
      </c>
      <c r="B12" s="103">
        <v>81.090519294433321</v>
      </c>
      <c r="C12" s="103">
        <v>73.441417634836299</v>
      </c>
      <c r="D12" s="103">
        <v>79.631007487426814</v>
      </c>
    </row>
    <row r="13" spans="1:4" ht="16.5" thickBot="1" x14ac:dyDescent="0.3">
      <c r="A13" s="8" t="s">
        <v>9</v>
      </c>
      <c r="B13" s="103">
        <v>24.837809474397442</v>
      </c>
      <c r="C13" s="103">
        <v>30.633403765908007</v>
      </c>
      <c r="D13" s="103">
        <v>52.510471438011187</v>
      </c>
    </row>
    <row r="14" spans="1:4" ht="16.5" thickBot="1" x14ac:dyDescent="0.3">
      <c r="A14" s="347" t="s">
        <v>10</v>
      </c>
      <c r="B14" s="348"/>
      <c r="C14" s="348"/>
      <c r="D14" s="349"/>
    </row>
    <row r="15" spans="1:4" ht="16.5" thickBot="1" x14ac:dyDescent="0.3">
      <c r="A15" s="4" t="s">
        <v>11</v>
      </c>
      <c r="B15" s="103">
        <v>28.678127649645695</v>
      </c>
      <c r="C15" s="103">
        <v>33.236528597498712</v>
      </c>
      <c r="D15" s="103">
        <v>59.575018462055731</v>
      </c>
    </row>
    <row r="16" spans="1:4" ht="16.5" thickBot="1" x14ac:dyDescent="0.3">
      <c r="A16" s="4" t="s">
        <v>12</v>
      </c>
      <c r="B16" s="103">
        <v>37.439587879241323</v>
      </c>
      <c r="C16" s="103">
        <v>34.750212563101606</v>
      </c>
      <c r="D16" s="103">
        <v>88.641172860057878</v>
      </c>
    </row>
    <row r="17" spans="1:4" ht="16.5" thickBot="1" x14ac:dyDescent="0.3">
      <c r="A17" s="347" t="s">
        <v>13</v>
      </c>
      <c r="B17" s="348"/>
      <c r="C17" s="348"/>
      <c r="D17" s="349"/>
    </row>
    <row r="18" spans="1:4" ht="16.5" thickBot="1" x14ac:dyDescent="0.3">
      <c r="A18" s="4" t="s">
        <v>17</v>
      </c>
      <c r="B18" s="103">
        <v>21.071736395010433</v>
      </c>
      <c r="C18" s="103">
        <v>16.155619695179098</v>
      </c>
      <c r="D18" s="103">
        <v>78.260406119983784</v>
      </c>
    </row>
    <row r="19" spans="1:4" ht="16.5" thickBot="1" x14ac:dyDescent="0.3">
      <c r="A19" s="4" t="s">
        <v>21</v>
      </c>
      <c r="B19" s="103">
        <v>46.878131345824919</v>
      </c>
      <c r="C19" s="103">
        <v>48.310183831247947</v>
      </c>
      <c r="D19" s="103">
        <v>90.881607161803785</v>
      </c>
    </row>
    <row r="20" spans="1:4" ht="16.5" thickBot="1" x14ac:dyDescent="0.3">
      <c r="A20" s="12" t="s">
        <v>42</v>
      </c>
      <c r="B20" s="106">
        <v>34.993888359442963</v>
      </c>
      <c r="C20" s="106">
        <v>34.371556669271968</v>
      </c>
      <c r="D20" s="106">
        <v>83.28236195844903</v>
      </c>
    </row>
    <row r="22" spans="1:4" ht="15.75" x14ac:dyDescent="0.25">
      <c r="B22" s="42" t="s">
        <v>287</v>
      </c>
    </row>
  </sheetData>
  <mergeCells count="3">
    <mergeCell ref="A4:D4"/>
    <mergeCell ref="A14:D14"/>
    <mergeCell ref="A17:D1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113F5-A891-4328-AD9B-FB39D67CC5E2}">
  <dimension ref="A1:D25"/>
  <sheetViews>
    <sheetView workbookViewId="0">
      <selection activeCell="A3" sqref="A3:D25"/>
    </sheetView>
  </sheetViews>
  <sheetFormatPr baseColWidth="10" defaultRowHeight="15" x14ac:dyDescent="0.25"/>
  <cols>
    <col min="1" max="1" width="27.7109375" style="223" customWidth="1"/>
    <col min="2" max="2" width="36.7109375" customWidth="1"/>
    <col min="3" max="3" width="22.85546875" customWidth="1"/>
    <col min="4" max="4" width="22.5703125" customWidth="1"/>
  </cols>
  <sheetData>
    <row r="1" spans="1:4" ht="15.75" x14ac:dyDescent="0.25">
      <c r="A1" s="9" t="s">
        <v>377</v>
      </c>
    </row>
    <row r="3" spans="1:4" ht="31.5" x14ac:dyDescent="0.25">
      <c r="A3" s="351" t="s">
        <v>363</v>
      </c>
      <c r="B3" s="352"/>
      <c r="C3" s="212" t="s">
        <v>364</v>
      </c>
      <c r="D3" s="213" t="s">
        <v>365</v>
      </c>
    </row>
    <row r="4" spans="1:4" ht="15.75" x14ac:dyDescent="0.25">
      <c r="A4" s="353" t="s">
        <v>366</v>
      </c>
      <c r="B4" s="214" t="s">
        <v>307</v>
      </c>
      <c r="C4" s="215">
        <v>62.5</v>
      </c>
      <c r="D4" s="216">
        <v>60.226511289947396</v>
      </c>
    </row>
    <row r="5" spans="1:4" ht="15.75" x14ac:dyDescent="0.25">
      <c r="A5" s="353"/>
      <c r="B5" s="214" t="s">
        <v>308</v>
      </c>
      <c r="C5" s="215">
        <v>2.7</v>
      </c>
      <c r="D5" s="216">
        <v>3.9158432587660408</v>
      </c>
    </row>
    <row r="6" spans="1:4" ht="15.75" x14ac:dyDescent="0.25">
      <c r="A6" s="353"/>
      <c r="B6" s="214" t="s">
        <v>309</v>
      </c>
      <c r="C6" s="215">
        <v>1.4</v>
      </c>
      <c r="D6" s="216">
        <v>1.1201218902253922</v>
      </c>
    </row>
    <row r="7" spans="1:4" ht="15.75" x14ac:dyDescent="0.25">
      <c r="A7" s="353"/>
      <c r="B7" s="214" t="s">
        <v>310</v>
      </c>
      <c r="C7" s="215">
        <v>33.299999999999997</v>
      </c>
      <c r="D7" s="216">
        <v>34.737523561058254</v>
      </c>
    </row>
    <row r="8" spans="1:4" ht="15.75" x14ac:dyDescent="0.25">
      <c r="A8" s="350" t="s">
        <v>367</v>
      </c>
      <c r="B8" s="214" t="s">
        <v>327</v>
      </c>
      <c r="C8" s="215">
        <v>4.2</v>
      </c>
      <c r="D8" s="216">
        <v>6.1049259671191507</v>
      </c>
    </row>
    <row r="9" spans="1:4" ht="31.5" x14ac:dyDescent="0.25">
      <c r="A9" s="350"/>
      <c r="B9" s="214" t="s">
        <v>368</v>
      </c>
      <c r="C9" s="215">
        <v>11.2</v>
      </c>
      <c r="D9" s="216">
        <v>15.660597231911433</v>
      </c>
    </row>
    <row r="10" spans="1:4" ht="31.5" x14ac:dyDescent="0.25">
      <c r="A10" s="350"/>
      <c r="B10" s="214" t="s">
        <v>369</v>
      </c>
      <c r="C10" s="215">
        <v>6.2</v>
      </c>
      <c r="D10" s="216">
        <v>7.9277714439089166</v>
      </c>
    </row>
    <row r="11" spans="1:4" ht="31.5" x14ac:dyDescent="0.25">
      <c r="A11" s="350"/>
      <c r="B11" s="214" t="s">
        <v>370</v>
      </c>
      <c r="C11" s="215">
        <v>13.1</v>
      </c>
      <c r="D11" s="216">
        <v>16.885718577775304</v>
      </c>
    </row>
    <row r="12" spans="1:4" ht="63" x14ac:dyDescent="0.25">
      <c r="A12" s="214" t="s">
        <v>371</v>
      </c>
      <c r="B12" s="217" t="s">
        <v>372</v>
      </c>
      <c r="C12" s="215">
        <v>11.1</v>
      </c>
      <c r="D12" s="216">
        <v>11.605955874144486</v>
      </c>
    </row>
    <row r="13" spans="1:4" ht="15.75" x14ac:dyDescent="0.25">
      <c r="A13" s="353" t="s">
        <v>373</v>
      </c>
      <c r="B13" s="218" t="s">
        <v>341</v>
      </c>
      <c r="C13" s="215">
        <v>63.3</v>
      </c>
      <c r="D13" s="216">
        <v>68.257294923703483</v>
      </c>
    </row>
    <row r="14" spans="1:4" ht="15.75" x14ac:dyDescent="0.25">
      <c r="A14" s="353"/>
      <c r="B14" s="218" t="s">
        <v>342</v>
      </c>
      <c r="C14" s="215">
        <v>12.1</v>
      </c>
      <c r="D14" s="216">
        <v>10.768205457937704</v>
      </c>
    </row>
    <row r="15" spans="1:4" ht="15.75" x14ac:dyDescent="0.25">
      <c r="A15" s="353"/>
      <c r="B15" s="218" t="s">
        <v>343</v>
      </c>
      <c r="C15" s="215">
        <v>15</v>
      </c>
      <c r="D15" s="216">
        <v>12.346671442059483</v>
      </c>
    </row>
    <row r="16" spans="1:4" ht="15.75" x14ac:dyDescent="0.25">
      <c r="A16" s="353"/>
      <c r="B16" s="218" t="s">
        <v>344</v>
      </c>
      <c r="C16" s="215">
        <v>9.6</v>
      </c>
      <c r="D16" s="216">
        <v>8.6278281762982072</v>
      </c>
    </row>
    <row r="17" spans="1:4" ht="15.75" x14ac:dyDescent="0.25">
      <c r="A17" s="353" t="s">
        <v>374</v>
      </c>
      <c r="B17" s="218" t="s">
        <v>348</v>
      </c>
      <c r="C17" s="215">
        <v>9.8000000000000007</v>
      </c>
      <c r="D17" s="216">
        <v>7.6834858497748506</v>
      </c>
    </row>
    <row r="18" spans="1:4" ht="15.75" x14ac:dyDescent="0.25">
      <c r="A18" s="353"/>
      <c r="B18" s="218" t="s">
        <v>349</v>
      </c>
      <c r="C18" s="215">
        <v>66.8</v>
      </c>
      <c r="D18" s="216">
        <v>65.994895622981957</v>
      </c>
    </row>
    <row r="19" spans="1:4" ht="15.75" x14ac:dyDescent="0.25">
      <c r="A19" s="353"/>
      <c r="B19" s="218" t="s">
        <v>350</v>
      </c>
      <c r="C19" s="215">
        <v>23.4</v>
      </c>
      <c r="D19" s="216">
        <v>26.321618527241792</v>
      </c>
    </row>
    <row r="20" spans="1:4" ht="15.75" x14ac:dyDescent="0.25">
      <c r="A20" s="353" t="s">
        <v>375</v>
      </c>
      <c r="B20" s="217" t="s">
        <v>354</v>
      </c>
      <c r="C20" s="219">
        <v>17.399999999999999</v>
      </c>
      <c r="D20" s="220">
        <v>25.385281943716727</v>
      </c>
    </row>
    <row r="21" spans="1:4" ht="15.75" x14ac:dyDescent="0.25">
      <c r="A21" s="353"/>
      <c r="B21" s="217" t="s">
        <v>355</v>
      </c>
      <c r="C21" s="219">
        <v>46</v>
      </c>
      <c r="D21" s="220">
        <v>44.710092820324419</v>
      </c>
    </row>
    <row r="22" spans="1:4" ht="15.75" x14ac:dyDescent="0.25">
      <c r="A22" s="353"/>
      <c r="B22" s="217" t="s">
        <v>356</v>
      </c>
      <c r="C22" s="219">
        <v>36.6</v>
      </c>
      <c r="D22" s="220">
        <v>29.904625235957372</v>
      </c>
    </row>
    <row r="23" spans="1:4" ht="31.5" x14ac:dyDescent="0.25">
      <c r="A23" s="350" t="s">
        <v>376</v>
      </c>
      <c r="B23" s="221" t="s">
        <v>358</v>
      </c>
      <c r="C23" s="215">
        <v>31.7</v>
      </c>
      <c r="D23" s="222">
        <v>34.993888359442963</v>
      </c>
    </row>
    <row r="24" spans="1:4" ht="31.5" x14ac:dyDescent="0.25">
      <c r="A24" s="350"/>
      <c r="B24" s="221" t="s">
        <v>359</v>
      </c>
      <c r="C24" s="215">
        <v>31.3</v>
      </c>
      <c r="D24" s="222">
        <v>34.371556669271968</v>
      </c>
    </row>
    <row r="25" spans="1:4" ht="47.25" x14ac:dyDescent="0.25">
      <c r="A25" s="350"/>
      <c r="B25" s="221" t="s">
        <v>360</v>
      </c>
      <c r="C25" s="215">
        <v>83.3</v>
      </c>
      <c r="D25" s="222">
        <v>83.28236195844903</v>
      </c>
    </row>
  </sheetData>
  <mergeCells count="7">
    <mergeCell ref="A23:A25"/>
    <mergeCell ref="A3:B3"/>
    <mergeCell ref="A4:A7"/>
    <mergeCell ref="A8:A11"/>
    <mergeCell ref="A13:A16"/>
    <mergeCell ref="A17:A19"/>
    <mergeCell ref="A20:A2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01E4-7870-4955-A6A4-2E5B81F0F934}">
  <dimension ref="C9:G15"/>
  <sheetViews>
    <sheetView workbookViewId="0">
      <selection activeCell="J14" sqref="J14"/>
    </sheetView>
  </sheetViews>
  <sheetFormatPr baseColWidth="10" defaultRowHeight="15" x14ac:dyDescent="0.25"/>
  <sheetData>
    <row r="9" spans="3:7" ht="15.75" customHeight="1" x14ac:dyDescent="0.25">
      <c r="C9" s="277" t="s">
        <v>362</v>
      </c>
      <c r="D9" s="277"/>
      <c r="E9" s="277"/>
      <c r="F9" s="277"/>
      <c r="G9" s="277"/>
    </row>
    <row r="10" spans="3:7" x14ac:dyDescent="0.25">
      <c r="C10" s="277"/>
      <c r="D10" s="277"/>
      <c r="E10" s="277"/>
      <c r="F10" s="277"/>
      <c r="G10" s="277"/>
    </row>
    <row r="11" spans="3:7" x14ac:dyDescent="0.25">
      <c r="C11" s="277"/>
      <c r="D11" s="277"/>
      <c r="E11" s="277"/>
      <c r="F11" s="277"/>
      <c r="G11" s="277"/>
    </row>
    <row r="12" spans="3:7" x14ac:dyDescent="0.25">
      <c r="C12" s="277"/>
      <c r="D12" s="277"/>
      <c r="E12" s="277"/>
      <c r="F12" s="277"/>
      <c r="G12" s="277"/>
    </row>
    <row r="13" spans="3:7" x14ac:dyDescent="0.25">
      <c r="C13" s="277"/>
      <c r="D13" s="277"/>
      <c r="E13" s="277"/>
      <c r="F13" s="277"/>
      <c r="G13" s="277"/>
    </row>
    <row r="14" spans="3:7" x14ac:dyDescent="0.25">
      <c r="C14" s="277"/>
      <c r="D14" s="277"/>
      <c r="E14" s="277"/>
      <c r="F14" s="277"/>
      <c r="G14" s="277"/>
    </row>
    <row r="15" spans="3:7" x14ac:dyDescent="0.25">
      <c r="C15" s="277"/>
      <c r="D15" s="277"/>
      <c r="E15" s="277"/>
      <c r="F15" s="277"/>
      <c r="G15" s="277"/>
    </row>
  </sheetData>
  <mergeCells count="1">
    <mergeCell ref="C9:G15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CD528-742F-47AE-A171-246EC872D5A7}">
  <dimension ref="A2:G11"/>
  <sheetViews>
    <sheetView workbookViewId="0">
      <selection activeCell="F12" sqref="F12"/>
    </sheetView>
  </sheetViews>
  <sheetFormatPr baseColWidth="10" defaultRowHeight="16.5" x14ac:dyDescent="0.3"/>
  <cols>
    <col min="1" max="1" width="38.85546875" style="179" customWidth="1"/>
    <col min="2" max="2" width="11.42578125" style="179"/>
    <col min="3" max="3" width="32.140625" style="179" customWidth="1"/>
    <col min="4" max="4" width="11.42578125" style="179"/>
    <col min="5" max="5" width="26.42578125" style="179" customWidth="1"/>
    <col min="6" max="6" width="11.42578125" style="179"/>
    <col min="7" max="7" width="25.7109375" style="179" customWidth="1"/>
    <col min="8" max="16384" width="11.42578125" style="179"/>
  </cols>
  <sheetData>
    <row r="2" spans="1:7" x14ac:dyDescent="0.3">
      <c r="A2" s="178"/>
    </row>
    <row r="3" spans="1:7" ht="17.25" thickBot="1" x14ac:dyDescent="0.35">
      <c r="A3" s="180" t="s">
        <v>301</v>
      </c>
    </row>
    <row r="4" spans="1:7" ht="17.25" thickBot="1" x14ac:dyDescent="0.35">
      <c r="A4" s="355" t="s">
        <v>299</v>
      </c>
      <c r="B4" s="287" t="s">
        <v>11</v>
      </c>
      <c r="C4" s="308"/>
      <c r="D4" s="354" t="s">
        <v>12</v>
      </c>
      <c r="E4" s="308"/>
      <c r="F4" s="354" t="s">
        <v>14</v>
      </c>
      <c r="G4" s="308"/>
    </row>
    <row r="5" spans="1:7" ht="15.75" customHeight="1" thickBot="1" x14ac:dyDescent="0.35">
      <c r="A5" s="356"/>
      <c r="B5" s="46" t="s">
        <v>45</v>
      </c>
      <c r="C5" s="46" t="s">
        <v>42</v>
      </c>
      <c r="D5" s="46" t="s">
        <v>45</v>
      </c>
      <c r="E5" s="46" t="s">
        <v>42</v>
      </c>
      <c r="F5" s="46" t="s">
        <v>45</v>
      </c>
      <c r="G5" s="46" t="s">
        <v>42</v>
      </c>
    </row>
    <row r="6" spans="1:7" ht="27.75" customHeight="1" thickBot="1" x14ac:dyDescent="0.35">
      <c r="A6" s="45" t="s">
        <v>46</v>
      </c>
      <c r="B6" s="181">
        <v>836674.27912248252</v>
      </c>
      <c r="C6" s="181">
        <v>502567343038.13171</v>
      </c>
      <c r="D6" s="181">
        <v>515010.19631984318</v>
      </c>
      <c r="E6" s="181">
        <v>990435685205.11975</v>
      </c>
      <c r="F6" s="181">
        <v>591566.97452809452</v>
      </c>
      <c r="G6" s="181">
        <v>1493003028243.2527</v>
      </c>
    </row>
    <row r="7" spans="1:7" ht="28.5" customHeight="1" thickBot="1" x14ac:dyDescent="0.35">
      <c r="A7" s="45" t="s">
        <v>47</v>
      </c>
      <c r="B7" s="181">
        <v>138619.44971253315</v>
      </c>
      <c r="C7" s="182"/>
      <c r="D7" s="181">
        <v>72311.741669045208</v>
      </c>
      <c r="E7" s="182"/>
      <c r="F7" s="181">
        <v>88093.125944072672</v>
      </c>
      <c r="G7" s="182"/>
    </row>
    <row r="8" spans="1:7" ht="39" customHeight="1" thickBot="1" x14ac:dyDescent="0.35">
      <c r="A8" s="45" t="s">
        <v>48</v>
      </c>
      <c r="B8" s="181">
        <v>181303.67915299773</v>
      </c>
      <c r="C8" s="182"/>
      <c r="D8" s="181">
        <v>96058.780439460694</v>
      </c>
      <c r="E8" s="182"/>
      <c r="F8" s="181">
        <v>116347.25886495275</v>
      </c>
      <c r="G8" s="182"/>
    </row>
    <row r="9" spans="1:7" x14ac:dyDescent="0.3">
      <c r="A9" s="183"/>
    </row>
    <row r="10" spans="1:7" x14ac:dyDescent="0.3">
      <c r="A10" s="178"/>
    </row>
    <row r="11" spans="1:7" x14ac:dyDescent="0.3">
      <c r="C11" s="183" t="s">
        <v>287</v>
      </c>
    </row>
  </sheetData>
  <mergeCells count="4">
    <mergeCell ref="B4:C4"/>
    <mergeCell ref="D4:E4"/>
    <mergeCell ref="F4:G4"/>
    <mergeCell ref="A4:A5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9932-9FD1-41D5-8D90-F9806BBD429E}">
  <dimension ref="A2:E20"/>
  <sheetViews>
    <sheetView workbookViewId="0">
      <selection activeCell="H7" sqref="H7"/>
    </sheetView>
  </sheetViews>
  <sheetFormatPr baseColWidth="10" defaultRowHeight="15" x14ac:dyDescent="0.25"/>
  <cols>
    <col min="1" max="1" width="31.85546875" customWidth="1"/>
    <col min="3" max="3" width="32.5703125" customWidth="1"/>
  </cols>
  <sheetData>
    <row r="2" spans="1:5" ht="15.75" x14ac:dyDescent="0.25">
      <c r="A2" s="25"/>
    </row>
    <row r="3" spans="1:5" ht="16.5" thickBot="1" x14ac:dyDescent="0.3">
      <c r="A3" s="9" t="s">
        <v>302</v>
      </c>
    </row>
    <row r="4" spans="1:5" ht="32.25" thickBot="1" x14ac:dyDescent="0.3">
      <c r="A4" s="145" t="s">
        <v>298</v>
      </c>
      <c r="B4" s="7" t="s">
        <v>49</v>
      </c>
      <c r="C4" s="7" t="s">
        <v>50</v>
      </c>
      <c r="D4" s="7" t="s">
        <v>51</v>
      </c>
      <c r="E4" s="7" t="s">
        <v>42</v>
      </c>
    </row>
    <row r="5" spans="1:5" ht="16.5" thickBot="1" x14ac:dyDescent="0.3">
      <c r="A5" s="347" t="s">
        <v>0</v>
      </c>
      <c r="B5" s="348"/>
      <c r="C5" s="348"/>
      <c r="D5" s="348"/>
      <c r="E5" s="357"/>
    </row>
    <row r="6" spans="1:5" ht="16.5" thickBot="1" x14ac:dyDescent="0.3">
      <c r="A6" s="4" t="s">
        <v>1</v>
      </c>
      <c r="B6" s="116">
        <v>85.470877600945087</v>
      </c>
      <c r="C6" s="116">
        <v>12.609376968494823</v>
      </c>
      <c r="D6" s="116">
        <v>1.9197454305267818</v>
      </c>
      <c r="E6" s="116">
        <v>99.999999999966704</v>
      </c>
    </row>
    <row r="7" spans="1:5" ht="16.5" thickBot="1" x14ac:dyDescent="0.3">
      <c r="A7" s="4" t="s">
        <v>2</v>
      </c>
      <c r="B7" s="116">
        <v>77.844509500261822</v>
      </c>
      <c r="C7" s="116">
        <v>19.687016712069845</v>
      </c>
      <c r="D7" s="116">
        <v>2.4684737876949718</v>
      </c>
      <c r="E7" s="116">
        <v>100.00000000002665</v>
      </c>
    </row>
    <row r="8" spans="1:5" ht="16.5" thickBot="1" x14ac:dyDescent="0.3">
      <c r="A8" s="4" t="s">
        <v>3</v>
      </c>
      <c r="B8" s="116">
        <v>76.569603529976675</v>
      </c>
      <c r="C8" s="116">
        <v>21.169411405602414</v>
      </c>
      <c r="D8" s="116">
        <v>2.260985064453132</v>
      </c>
      <c r="E8" s="116">
        <v>100.00000000003223</v>
      </c>
    </row>
    <row r="9" spans="1:5" ht="16.5" thickBot="1" x14ac:dyDescent="0.3">
      <c r="A9" s="4" t="s">
        <v>4</v>
      </c>
      <c r="B9" s="116">
        <v>70.762373200465106</v>
      </c>
      <c r="C9" s="116">
        <v>21.909489589836681</v>
      </c>
      <c r="D9" s="116">
        <v>7.3281372096284878</v>
      </c>
      <c r="E9" s="116">
        <v>99.999999999930282</v>
      </c>
    </row>
    <row r="10" spans="1:5" ht="16.5" thickBot="1" x14ac:dyDescent="0.3">
      <c r="A10" s="4" t="s">
        <v>5</v>
      </c>
      <c r="B10" s="116">
        <v>79.992328949716352</v>
      </c>
      <c r="C10" s="116">
        <v>15.922713535860328</v>
      </c>
      <c r="D10" s="116">
        <v>4.0849575144200152</v>
      </c>
      <c r="E10" s="116">
        <v>99.999999999996689</v>
      </c>
    </row>
    <row r="11" spans="1:5" ht="16.5" thickBot="1" x14ac:dyDescent="0.3">
      <c r="A11" s="4" t="s">
        <v>6</v>
      </c>
      <c r="B11" s="116">
        <v>77.564719698490308</v>
      </c>
      <c r="C11" s="116">
        <v>17.431516100168057</v>
      </c>
      <c r="D11" s="116">
        <v>5.00376420135263</v>
      </c>
      <c r="E11" s="116">
        <v>100.00000000001098</v>
      </c>
    </row>
    <row r="12" spans="1:5" ht="16.5" thickBot="1" x14ac:dyDescent="0.3">
      <c r="A12" s="4" t="s">
        <v>7</v>
      </c>
      <c r="B12" s="116">
        <v>82.125707333139701</v>
      </c>
      <c r="C12" s="116">
        <v>10.270759692029904</v>
      </c>
      <c r="D12" s="116">
        <v>7.6035329748685863</v>
      </c>
      <c r="E12" s="116">
        <v>100.00000000003818</v>
      </c>
    </row>
    <row r="13" spans="1:5" ht="16.5" thickBot="1" x14ac:dyDescent="0.3">
      <c r="A13" s="4" t="s">
        <v>8</v>
      </c>
      <c r="B13" s="116">
        <v>74.176889789766321</v>
      </c>
      <c r="C13" s="116">
        <v>20.457488873819646</v>
      </c>
      <c r="D13" s="116">
        <v>5.3656213364764032</v>
      </c>
      <c r="E13" s="116">
        <v>100.00000000006237</v>
      </c>
    </row>
    <row r="14" spans="1:5" ht="16.5" thickBot="1" x14ac:dyDescent="0.3">
      <c r="A14" s="4" t="s">
        <v>9</v>
      </c>
      <c r="B14" s="116">
        <v>93.733392182247073</v>
      </c>
      <c r="C14" s="116">
        <v>1.0402019718192741</v>
      </c>
      <c r="D14" s="116">
        <v>5.2264058459474372</v>
      </c>
      <c r="E14" s="116">
        <v>100.00000000001378</v>
      </c>
    </row>
    <row r="15" spans="1:5" ht="16.5" thickBot="1" x14ac:dyDescent="0.3">
      <c r="A15" s="358" t="s">
        <v>10</v>
      </c>
      <c r="B15" s="359"/>
      <c r="C15" s="359"/>
      <c r="D15" s="359"/>
      <c r="E15" s="360"/>
    </row>
    <row r="16" spans="1:5" ht="16.5" thickBot="1" x14ac:dyDescent="0.3">
      <c r="A16" s="4" t="s">
        <v>11</v>
      </c>
      <c r="B16" s="116">
        <v>92.545273910165236</v>
      </c>
      <c r="C16" s="116">
        <v>2.6829757609492724</v>
      </c>
      <c r="D16" s="116">
        <v>4.7717503288875385</v>
      </c>
      <c r="E16" s="116">
        <v>100.00000000000205</v>
      </c>
    </row>
    <row r="17" spans="1:5" ht="16.5" thickBot="1" x14ac:dyDescent="0.3">
      <c r="A17" s="4" t="s">
        <v>12</v>
      </c>
      <c r="B17" s="116">
        <v>76.60819696947992</v>
      </c>
      <c r="C17" s="116">
        <v>19.444192988159521</v>
      </c>
      <c r="D17" s="116">
        <v>3.9476100424388121</v>
      </c>
      <c r="E17" s="116">
        <v>100.00000000007824</v>
      </c>
    </row>
    <row r="18" spans="1:5" ht="16.5" thickBot="1" x14ac:dyDescent="0.3">
      <c r="A18" s="12" t="s">
        <v>14</v>
      </c>
      <c r="B18" s="117">
        <v>81.972857497464275</v>
      </c>
      <c r="C18" s="117">
        <v>13.802114406516278</v>
      </c>
      <c r="D18" s="117">
        <v>4.2250280959943982</v>
      </c>
      <c r="E18" s="117">
        <v>99.99999999997496</v>
      </c>
    </row>
    <row r="19" spans="1:5" ht="15.75" x14ac:dyDescent="0.25">
      <c r="A19" s="42"/>
    </row>
    <row r="20" spans="1:5" ht="15.75" x14ac:dyDescent="0.25">
      <c r="A20" s="25"/>
      <c r="B20" s="42" t="s">
        <v>287</v>
      </c>
    </row>
  </sheetData>
  <mergeCells count="2">
    <mergeCell ref="A5:E5"/>
    <mergeCell ref="A15:E15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1C210-280D-49F8-A122-35CEBA47F637}">
  <dimension ref="A2:G15"/>
  <sheetViews>
    <sheetView workbookViewId="0">
      <selection activeCell="M10" sqref="M10"/>
    </sheetView>
  </sheetViews>
  <sheetFormatPr baseColWidth="10" defaultRowHeight="15" x14ac:dyDescent="0.25"/>
  <cols>
    <col min="1" max="1" width="33" customWidth="1"/>
  </cols>
  <sheetData>
    <row r="2" spans="1:7" ht="50.25" customHeight="1" thickBot="1" x14ac:dyDescent="0.3">
      <c r="A2" s="366" t="s">
        <v>303</v>
      </c>
      <c r="B2" s="366"/>
      <c r="C2" s="366"/>
      <c r="D2" s="366"/>
      <c r="E2" s="366"/>
      <c r="F2" s="366"/>
      <c r="G2" s="366"/>
    </row>
    <row r="3" spans="1:7" ht="16.5" thickBot="1" x14ac:dyDescent="0.3">
      <c r="A3" s="367" t="s">
        <v>52</v>
      </c>
      <c r="B3" s="361" t="s">
        <v>11</v>
      </c>
      <c r="C3" s="362"/>
      <c r="D3" s="361" t="s">
        <v>12</v>
      </c>
      <c r="E3" s="362"/>
      <c r="F3" s="361" t="s">
        <v>14</v>
      </c>
      <c r="G3" s="362"/>
    </row>
    <row r="4" spans="1:7" ht="32.25" thickBot="1" x14ac:dyDescent="0.3">
      <c r="A4" s="368"/>
      <c r="B4" s="101" t="s">
        <v>293</v>
      </c>
      <c r="C4" s="101" t="s">
        <v>283</v>
      </c>
      <c r="D4" s="101" t="s">
        <v>293</v>
      </c>
      <c r="E4" s="101" t="s">
        <v>283</v>
      </c>
      <c r="F4" s="101" t="s">
        <v>293</v>
      </c>
      <c r="G4" s="101" t="s">
        <v>283</v>
      </c>
    </row>
    <row r="5" spans="1:7" ht="16.5" thickBot="1" x14ac:dyDescent="0.3">
      <c r="A5" s="22" t="s">
        <v>49</v>
      </c>
      <c r="B5" s="116">
        <v>93.562003272744604</v>
      </c>
      <c r="C5" s="138">
        <v>92.477525410405519</v>
      </c>
      <c r="D5" s="116">
        <v>76.710461533806168</v>
      </c>
      <c r="E5" s="138">
        <v>76.618413562463275</v>
      </c>
      <c r="F5" s="116">
        <v>82.438523591377802</v>
      </c>
      <c r="G5" s="138">
        <v>81.972857497464275</v>
      </c>
    </row>
    <row r="6" spans="1:7" ht="16.5" thickBot="1" x14ac:dyDescent="0.3">
      <c r="A6" s="22" t="s">
        <v>50</v>
      </c>
      <c r="B6" s="116">
        <v>2.5428060256627725</v>
      </c>
      <c r="C6" s="138">
        <v>2.7490045204172286</v>
      </c>
      <c r="D6" s="116">
        <v>19.124790764696453</v>
      </c>
      <c r="E6" s="138">
        <v>19.436110424698466</v>
      </c>
      <c r="F6" s="116">
        <v>13.488354698631621</v>
      </c>
      <c r="G6" s="138">
        <v>13.802114406516278</v>
      </c>
    </row>
    <row r="7" spans="1:7" ht="16.5" thickBot="1" x14ac:dyDescent="0.3">
      <c r="A7" s="22" t="s">
        <v>51</v>
      </c>
      <c r="B7" s="116">
        <v>3.8951907016667962</v>
      </c>
      <c r="C7" s="138">
        <v>4.7734700691914611</v>
      </c>
      <c r="D7" s="116">
        <v>4.1647477015954282</v>
      </c>
      <c r="E7" s="138">
        <v>3.9454760129167266</v>
      </c>
      <c r="F7" s="116">
        <v>4.0731217098754939</v>
      </c>
      <c r="G7" s="138">
        <v>4.2250280959943982</v>
      </c>
    </row>
    <row r="8" spans="1:7" ht="16.5" thickBot="1" x14ac:dyDescent="0.3">
      <c r="A8" s="98" t="s">
        <v>42</v>
      </c>
      <c r="B8" s="32">
        <v>100</v>
      </c>
      <c r="C8" s="32">
        <v>100</v>
      </c>
      <c r="D8" s="32">
        <v>100</v>
      </c>
      <c r="E8" s="32">
        <v>100</v>
      </c>
      <c r="F8" s="32">
        <v>100</v>
      </c>
      <c r="G8" s="32">
        <v>100</v>
      </c>
    </row>
    <row r="9" spans="1:7" ht="16.5" thickBot="1" x14ac:dyDescent="0.3">
      <c r="A9" s="363"/>
      <c r="B9" s="364"/>
      <c r="C9" s="364"/>
      <c r="D9" s="364"/>
      <c r="E9" s="364"/>
      <c r="F9" s="364"/>
      <c r="G9" s="365"/>
    </row>
    <row r="10" spans="1:7" ht="16.5" thickBot="1" x14ac:dyDescent="0.3">
      <c r="A10" s="22" t="s">
        <v>49</v>
      </c>
      <c r="B10" s="116">
        <v>38.577793205556901</v>
      </c>
      <c r="C10" s="138">
        <v>38.0891814037304</v>
      </c>
      <c r="D10" s="116">
        <v>61.422206794443099</v>
      </c>
      <c r="E10" s="138">
        <v>61.910818596308545</v>
      </c>
      <c r="F10" s="23">
        <v>100</v>
      </c>
      <c r="G10" s="23">
        <v>100</v>
      </c>
    </row>
    <row r="11" spans="1:7" ht="16.5" thickBot="1" x14ac:dyDescent="0.3">
      <c r="A11" s="22" t="s">
        <v>50</v>
      </c>
      <c r="B11" s="116">
        <v>6.4079974173226031</v>
      </c>
      <c r="C11" s="138">
        <v>6.7245827860265575</v>
      </c>
      <c r="D11" s="116">
        <v>93.592002582717399</v>
      </c>
      <c r="E11" s="138">
        <v>93.275417214004392</v>
      </c>
      <c r="F11" s="23">
        <v>100</v>
      </c>
      <c r="G11" s="23">
        <v>100</v>
      </c>
    </row>
    <row r="12" spans="1:7" ht="16.5" thickBot="1" x14ac:dyDescent="0.3">
      <c r="A12" s="22" t="s">
        <v>51</v>
      </c>
      <c r="B12" s="116">
        <v>32.506440132646311</v>
      </c>
      <c r="C12" s="138">
        <v>38.145219296187804</v>
      </c>
      <c r="D12" s="116">
        <v>67.493559867376305</v>
      </c>
      <c r="E12" s="138">
        <v>61.854780703827004</v>
      </c>
      <c r="F12" s="23">
        <v>100</v>
      </c>
      <c r="G12" s="23">
        <v>100</v>
      </c>
    </row>
    <row r="13" spans="1:7" ht="16.5" thickBot="1" x14ac:dyDescent="0.3">
      <c r="A13" s="98" t="s">
        <v>14</v>
      </c>
      <c r="B13" s="117">
        <v>33.991323443648888</v>
      </c>
      <c r="C13" s="140">
        <v>33.762571236056679</v>
      </c>
      <c r="D13" s="117">
        <v>66.008676556152409</v>
      </c>
      <c r="E13" s="140">
        <v>66.237428763898336</v>
      </c>
      <c r="F13" s="32">
        <v>100</v>
      </c>
      <c r="G13" s="32">
        <v>100</v>
      </c>
    </row>
    <row r="14" spans="1:7" ht="15.75" x14ac:dyDescent="0.25">
      <c r="A14" s="42"/>
    </row>
    <row r="15" spans="1:7" ht="15.75" x14ac:dyDescent="0.25">
      <c r="B15" s="42" t="s">
        <v>287</v>
      </c>
    </row>
  </sheetData>
  <mergeCells count="6">
    <mergeCell ref="F3:G3"/>
    <mergeCell ref="A9:G9"/>
    <mergeCell ref="A2:G2"/>
    <mergeCell ref="A3:A4"/>
    <mergeCell ref="B3:C3"/>
    <mergeCell ref="D3:E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8AA9-4768-4E24-8384-F65D534769B3}">
  <dimension ref="A1:I34"/>
  <sheetViews>
    <sheetView workbookViewId="0">
      <selection activeCell="A5" sqref="A5:G5"/>
    </sheetView>
  </sheetViews>
  <sheetFormatPr baseColWidth="10" defaultRowHeight="15" x14ac:dyDescent="0.25"/>
  <cols>
    <col min="1" max="1" width="61" customWidth="1"/>
    <col min="2" max="2" width="27.28515625" customWidth="1"/>
    <col min="4" max="4" width="23.7109375" customWidth="1"/>
    <col min="6" max="6" width="19.28515625" customWidth="1"/>
  </cols>
  <sheetData>
    <row r="1" spans="1:9" ht="16.5" thickBot="1" x14ac:dyDescent="0.3">
      <c r="A1" s="366" t="s">
        <v>304</v>
      </c>
      <c r="B1" s="366"/>
      <c r="C1" s="366"/>
      <c r="D1" s="366"/>
      <c r="E1" s="366"/>
      <c r="F1" s="366"/>
      <c r="G1" s="366"/>
    </row>
    <row r="2" spans="1:9" ht="16.5" thickBot="1" x14ac:dyDescent="0.3">
      <c r="A2" s="367" t="s">
        <v>284</v>
      </c>
      <c r="B2" s="361" t="s">
        <v>11</v>
      </c>
      <c r="C2" s="362"/>
      <c r="D2" s="361" t="s">
        <v>12</v>
      </c>
      <c r="E2" s="362"/>
      <c r="F2" s="361" t="s">
        <v>14</v>
      </c>
      <c r="G2" s="362"/>
      <c r="H2" s="20"/>
      <c r="I2" s="21"/>
    </row>
    <row r="3" spans="1:9" ht="47.25" customHeight="1" x14ac:dyDescent="0.25">
      <c r="A3" s="372"/>
      <c r="B3" s="373" t="s">
        <v>54</v>
      </c>
      <c r="C3" s="373" t="s">
        <v>53</v>
      </c>
      <c r="D3" s="373" t="s">
        <v>54</v>
      </c>
      <c r="E3" s="373" t="s">
        <v>55</v>
      </c>
      <c r="F3" s="373" t="s">
        <v>54</v>
      </c>
      <c r="G3" s="373" t="s">
        <v>53</v>
      </c>
      <c r="H3" s="20"/>
      <c r="I3" s="21"/>
    </row>
    <row r="4" spans="1:9" ht="15.75" customHeight="1" thickBot="1" x14ac:dyDescent="0.3">
      <c r="A4" s="368"/>
      <c r="B4" s="374"/>
      <c r="C4" s="374"/>
      <c r="D4" s="374"/>
      <c r="E4" s="374"/>
      <c r="F4" s="374"/>
      <c r="G4" s="374"/>
      <c r="H4" s="15"/>
      <c r="I4" s="21"/>
    </row>
    <row r="5" spans="1:9" ht="16.5" thickBot="1" x14ac:dyDescent="0.3">
      <c r="A5" s="311" t="s">
        <v>294</v>
      </c>
      <c r="B5" s="295"/>
      <c r="C5" s="295"/>
      <c r="D5" s="295"/>
      <c r="E5" s="295"/>
      <c r="F5" s="295"/>
      <c r="G5" s="296"/>
      <c r="H5" s="21"/>
      <c r="I5" s="21"/>
    </row>
    <row r="6" spans="1:9" ht="16.5" thickBot="1" x14ac:dyDescent="0.3">
      <c r="A6" s="22" t="s">
        <v>56</v>
      </c>
      <c r="B6" s="138">
        <v>297.47161690770429</v>
      </c>
      <c r="C6" s="131">
        <v>59.013222690460232</v>
      </c>
      <c r="D6" s="138">
        <v>743.17540451406319</v>
      </c>
      <c r="E6" s="131">
        <v>75.149686663510479</v>
      </c>
      <c r="F6" s="138">
        <v>1040.647021421825</v>
      </c>
      <c r="G6" s="131">
        <v>69.701601519598796</v>
      </c>
      <c r="H6" s="21"/>
      <c r="I6" s="21"/>
    </row>
    <row r="7" spans="1:9" ht="16.5" thickBot="1" x14ac:dyDescent="0.3">
      <c r="A7" s="22" t="s">
        <v>57</v>
      </c>
      <c r="B7" s="138">
        <v>1.285402874243381</v>
      </c>
      <c r="C7" s="131">
        <v>0.25500169344969092</v>
      </c>
      <c r="D7" s="138">
        <v>3.1278719892374216</v>
      </c>
      <c r="E7" s="131">
        <v>0.31628953069088733</v>
      </c>
      <c r="F7" s="138">
        <v>4.413274863480809</v>
      </c>
      <c r="G7" s="131">
        <v>0.29559718098314808</v>
      </c>
      <c r="H7" s="21"/>
      <c r="I7" s="21"/>
    </row>
    <row r="8" spans="1:9" ht="16.5" thickBot="1" x14ac:dyDescent="0.3">
      <c r="A8" s="22" t="s">
        <v>58</v>
      </c>
      <c r="B8" s="138">
        <v>55.100899778173286</v>
      </c>
      <c r="C8" s="131">
        <v>10.931065299123855</v>
      </c>
      <c r="D8" s="138">
        <v>110.73737093381803</v>
      </c>
      <c r="E8" s="131">
        <v>11.197731621727639</v>
      </c>
      <c r="F8" s="138">
        <v>165.83827071198954</v>
      </c>
      <c r="G8" s="131">
        <v>11.107698214590808</v>
      </c>
      <c r="H8" s="21"/>
      <c r="I8" s="21"/>
    </row>
    <row r="9" spans="1:9" ht="16.5" thickBot="1" x14ac:dyDescent="0.3">
      <c r="A9" s="22" t="s">
        <v>68</v>
      </c>
      <c r="B9" s="138">
        <v>54.709208947480491</v>
      </c>
      <c r="C9" s="131">
        <v>10.853360614361755</v>
      </c>
      <c r="D9" s="138">
        <v>15.627448582175646</v>
      </c>
      <c r="E9" s="131">
        <v>1.5802431796952687</v>
      </c>
      <c r="F9" s="138">
        <v>70.336657529649926</v>
      </c>
      <c r="G9" s="131">
        <v>4.7110860593766057</v>
      </c>
      <c r="H9" s="21"/>
      <c r="I9" s="21"/>
    </row>
    <row r="10" spans="1:9" ht="16.5" thickBot="1" x14ac:dyDescent="0.3">
      <c r="A10" s="22" t="s">
        <v>60</v>
      </c>
      <c r="B10" s="138">
        <v>4.8670730680033527</v>
      </c>
      <c r="C10" s="131">
        <v>0.9655430988629039</v>
      </c>
      <c r="D10" s="138">
        <v>11.323782326013056</v>
      </c>
      <c r="E10" s="131">
        <v>1.1450576653597742</v>
      </c>
      <c r="F10" s="138">
        <v>16.190855394016413</v>
      </c>
      <c r="G10" s="131">
        <v>1.084448931966655</v>
      </c>
      <c r="H10" s="21"/>
      <c r="I10" s="21"/>
    </row>
    <row r="11" spans="1:9" ht="16.5" thickBot="1" x14ac:dyDescent="0.3">
      <c r="A11" s="22" t="s">
        <v>61</v>
      </c>
      <c r="B11" s="138">
        <v>10.414624208248721</v>
      </c>
      <c r="C11" s="131">
        <v>2.0660812753424151</v>
      </c>
      <c r="D11" s="138">
        <v>24.408698945385368</v>
      </c>
      <c r="E11" s="131">
        <v>2.4682007322471313</v>
      </c>
      <c r="F11" s="138">
        <v>34.823323153634725</v>
      </c>
      <c r="G11" s="131">
        <v>2.3324348641545645</v>
      </c>
      <c r="H11" s="21"/>
      <c r="I11" s="21"/>
    </row>
    <row r="12" spans="1:9" ht="16.5" thickBot="1" x14ac:dyDescent="0.3">
      <c r="A12" s="22" t="s">
        <v>62</v>
      </c>
      <c r="B12" s="138">
        <v>29.565550512935943</v>
      </c>
      <c r="C12" s="131">
        <v>5.8652937531424429</v>
      </c>
      <c r="D12" s="138">
        <v>30.193760986608268</v>
      </c>
      <c r="E12" s="131">
        <v>3.053184569287775</v>
      </c>
      <c r="F12" s="138">
        <v>59.759311499546079</v>
      </c>
      <c r="G12" s="131">
        <v>4.0026249357211512</v>
      </c>
      <c r="H12" s="21"/>
      <c r="I12" s="21"/>
    </row>
    <row r="13" spans="1:9" ht="16.5" thickBot="1" x14ac:dyDescent="0.3">
      <c r="A13" s="22" t="s">
        <v>63</v>
      </c>
      <c r="B13" s="138">
        <v>13.383471390357522</v>
      </c>
      <c r="C13" s="131">
        <v>2.6550491967629357</v>
      </c>
      <c r="D13" s="138">
        <v>17.505223605281213</v>
      </c>
      <c r="E13" s="131">
        <v>1.770123258817665</v>
      </c>
      <c r="F13" s="138">
        <v>30.88869499563922</v>
      </c>
      <c r="G13" s="131">
        <v>2.0688970090020162</v>
      </c>
      <c r="H13" s="21"/>
      <c r="I13" s="21"/>
    </row>
    <row r="14" spans="1:9" ht="16.5" thickBot="1" x14ac:dyDescent="0.3">
      <c r="A14" s="22" t="s">
        <v>64</v>
      </c>
      <c r="B14" s="138">
        <v>6.4135238867048292</v>
      </c>
      <c r="C14" s="131">
        <v>1.2723321884996139</v>
      </c>
      <c r="D14" s="138">
        <v>6.665531869938178</v>
      </c>
      <c r="E14" s="131">
        <v>0.67401669703941103</v>
      </c>
      <c r="F14" s="138">
        <v>13.079055756641763</v>
      </c>
      <c r="G14" s="131">
        <v>0.87602339105963822</v>
      </c>
      <c r="H14" s="21"/>
      <c r="I14" s="21"/>
    </row>
    <row r="15" spans="1:9" ht="16.5" thickBot="1" x14ac:dyDescent="0.3">
      <c r="A15" s="22" t="s">
        <v>65</v>
      </c>
      <c r="B15" s="138">
        <v>10.653602541364615</v>
      </c>
      <c r="C15" s="131">
        <v>2.1134904424319219</v>
      </c>
      <c r="D15" s="138">
        <v>2.3148000986618866</v>
      </c>
      <c r="E15" s="131">
        <v>0.23407193113023977</v>
      </c>
      <c r="F15" s="138">
        <v>12.96840264002663</v>
      </c>
      <c r="G15" s="131">
        <v>0.86861194483200954</v>
      </c>
      <c r="H15" s="21"/>
      <c r="I15" s="21"/>
    </row>
    <row r="16" spans="1:9" ht="16.5" thickBot="1" x14ac:dyDescent="0.3">
      <c r="A16" s="22" t="s">
        <v>66</v>
      </c>
      <c r="B16" s="138">
        <v>0.56440657634074776</v>
      </c>
      <c r="C16" s="131">
        <v>0.11196850080621643</v>
      </c>
      <c r="D16" s="138">
        <v>0.73005210263136278</v>
      </c>
      <c r="E16" s="131">
        <v>7.3822662089654392E-2</v>
      </c>
      <c r="F16" s="138">
        <v>1.2944586789721138</v>
      </c>
      <c r="G16" s="131">
        <v>8.6701678059891943E-2</v>
      </c>
      <c r="H16" s="21"/>
      <c r="I16" s="21"/>
    </row>
    <row r="17" spans="1:9" ht="16.5" thickBot="1" x14ac:dyDescent="0.3">
      <c r="A17" s="22" t="s">
        <v>69</v>
      </c>
      <c r="B17" s="138">
        <v>19.646830275692011</v>
      </c>
      <c r="C17" s="131">
        <v>3.8975912467669813</v>
      </c>
      <c r="D17" s="138">
        <v>23.116871322428281</v>
      </c>
      <c r="E17" s="131">
        <v>2.3375714884658865</v>
      </c>
      <c r="F17" s="138">
        <v>42.763701598116171</v>
      </c>
      <c r="G17" s="131">
        <v>2.8642742706575257</v>
      </c>
      <c r="H17" s="21"/>
      <c r="I17" s="21"/>
    </row>
    <row r="18" spans="1:9" ht="16.5" thickBot="1" x14ac:dyDescent="0.3">
      <c r="A18" s="98" t="s">
        <v>42</v>
      </c>
      <c r="B18" s="140">
        <v>504.0762109671939</v>
      </c>
      <c r="C18" s="139">
        <v>100</v>
      </c>
      <c r="D18" s="140">
        <v>988.9268172756307</v>
      </c>
      <c r="E18" s="139">
        <v>100</v>
      </c>
      <c r="F18" s="140">
        <v>1493.0030282434964</v>
      </c>
      <c r="G18" s="139">
        <v>100</v>
      </c>
      <c r="H18" s="21"/>
      <c r="I18" s="21"/>
    </row>
    <row r="19" spans="1:9" ht="16.5" thickBot="1" x14ac:dyDescent="0.3">
      <c r="A19" s="369" t="s">
        <v>295</v>
      </c>
      <c r="B19" s="370"/>
      <c r="C19" s="370"/>
      <c r="D19" s="370"/>
      <c r="E19" s="370"/>
      <c r="F19" s="370"/>
      <c r="G19" s="371"/>
      <c r="H19" s="21"/>
      <c r="I19" s="21"/>
    </row>
    <row r="20" spans="1:9" ht="16.5" thickBot="1" x14ac:dyDescent="0.3">
      <c r="A20" s="22" t="s">
        <v>56</v>
      </c>
      <c r="B20" s="116">
        <v>284.10210145873958</v>
      </c>
      <c r="C20" s="103">
        <v>57.98416931445766</v>
      </c>
      <c r="D20" s="116">
        <v>720.41558179299</v>
      </c>
      <c r="E20" s="103">
        <v>75.715560185932873</v>
      </c>
      <c r="F20" s="142">
        <v>1004.5176832517673</v>
      </c>
      <c r="G20" s="103">
        <v>69.688425763604258</v>
      </c>
      <c r="H20" s="21"/>
      <c r="I20" s="21"/>
    </row>
    <row r="21" spans="1:9" ht="16.5" thickBot="1" x14ac:dyDescent="0.3">
      <c r="A21" s="22" t="s">
        <v>57</v>
      </c>
      <c r="B21" s="116">
        <v>1.725837540745063</v>
      </c>
      <c r="C21" s="103">
        <v>0.35223694459839255</v>
      </c>
      <c r="D21" s="116">
        <v>3.1526729172086445</v>
      </c>
      <c r="E21" s="103">
        <v>0.33134540956953301</v>
      </c>
      <c r="F21" s="142">
        <v>4.8785104579537242</v>
      </c>
      <c r="G21" s="103">
        <v>0.33844671881287858</v>
      </c>
      <c r="H21" s="21"/>
      <c r="I21" s="21"/>
    </row>
    <row r="22" spans="1:9" ht="16.5" thickBot="1" x14ac:dyDescent="0.3">
      <c r="A22" s="22" t="s">
        <v>58</v>
      </c>
      <c r="B22" s="116">
        <v>26.93886590810726</v>
      </c>
      <c r="C22" s="103">
        <v>5.4981211118637834</v>
      </c>
      <c r="D22" s="116">
        <v>45.655587567358026</v>
      </c>
      <c r="E22" s="103">
        <v>4.7983948093917554</v>
      </c>
      <c r="F22" s="142">
        <v>72.594453475465585</v>
      </c>
      <c r="G22" s="103">
        <v>5.0362410400757947</v>
      </c>
      <c r="H22" s="21"/>
      <c r="I22" s="21"/>
    </row>
    <row r="23" spans="1:9" ht="16.5" thickBot="1" x14ac:dyDescent="0.3">
      <c r="A23" s="22" t="s">
        <v>59</v>
      </c>
      <c r="B23" s="116">
        <v>54.251316538382156</v>
      </c>
      <c r="C23" s="103">
        <v>11.07248945904275</v>
      </c>
      <c r="D23" s="116">
        <v>17.675272442056247</v>
      </c>
      <c r="E23" s="103">
        <v>1.8576682517866836</v>
      </c>
      <c r="F23" s="142">
        <v>71.926588980430878</v>
      </c>
      <c r="G23" s="103">
        <v>4.9899079330948313</v>
      </c>
      <c r="H23" s="21"/>
      <c r="I23" s="21"/>
    </row>
    <row r="24" spans="1:9" ht="16.5" thickBot="1" x14ac:dyDescent="0.3">
      <c r="A24" s="22" t="s">
        <v>60</v>
      </c>
      <c r="B24" s="116">
        <v>9.2366665630553975</v>
      </c>
      <c r="C24" s="103">
        <v>1.8851688711326788</v>
      </c>
      <c r="D24" s="116">
        <v>19.680653978054487</v>
      </c>
      <c r="E24" s="103">
        <v>2.0684335242516867</v>
      </c>
      <c r="F24" s="142">
        <v>28.91732054111057</v>
      </c>
      <c r="G24" s="103">
        <v>2.006139443248061</v>
      </c>
      <c r="H24" s="21"/>
      <c r="I24" s="21"/>
    </row>
    <row r="25" spans="1:9" ht="16.5" thickBot="1" x14ac:dyDescent="0.3">
      <c r="A25" s="22" t="s">
        <v>61</v>
      </c>
      <c r="B25" s="116">
        <v>14.134387948904147</v>
      </c>
      <c r="C25" s="103">
        <v>2.884775366945024</v>
      </c>
      <c r="D25" s="116">
        <v>39.483608825229794</v>
      </c>
      <c r="E25" s="103">
        <v>4.149720849907367</v>
      </c>
      <c r="F25" s="142">
        <v>53.617996774134205</v>
      </c>
      <c r="G25" s="103">
        <v>3.7197491393995836</v>
      </c>
      <c r="H25" s="21"/>
      <c r="I25" s="21"/>
    </row>
    <row r="26" spans="1:9" ht="16.5" thickBot="1" x14ac:dyDescent="0.3">
      <c r="A26" s="22" t="s">
        <v>62</v>
      </c>
      <c r="B26" s="116">
        <v>36.273548781487335</v>
      </c>
      <c r="C26" s="103">
        <v>7.4032947429199636</v>
      </c>
      <c r="D26" s="116">
        <v>42.058127724017247</v>
      </c>
      <c r="E26" s="103">
        <v>4.4203023664062373</v>
      </c>
      <c r="F26" s="142">
        <v>78.331676505497839</v>
      </c>
      <c r="G26" s="103">
        <v>5.4342609533971551</v>
      </c>
      <c r="H26" s="21"/>
      <c r="I26" s="21"/>
    </row>
    <row r="27" spans="1:9" ht="16.5" thickBot="1" x14ac:dyDescent="0.3">
      <c r="A27" s="22" t="s">
        <v>63</v>
      </c>
      <c r="B27" s="116">
        <v>20.644703901906741</v>
      </c>
      <c r="C27" s="103">
        <v>4.2135063427852053</v>
      </c>
      <c r="D27" s="116">
        <v>22.37976877650793</v>
      </c>
      <c r="E27" s="103">
        <v>2.3521100494906531</v>
      </c>
      <c r="F27" s="142">
        <v>43.024472678415918</v>
      </c>
      <c r="G27" s="103">
        <v>2.9848232841079083</v>
      </c>
      <c r="H27" s="21"/>
      <c r="I27" s="21"/>
    </row>
    <row r="28" spans="1:9" ht="16.5" thickBot="1" x14ac:dyDescent="0.3">
      <c r="A28" s="22" t="s">
        <v>64</v>
      </c>
      <c r="B28" s="116">
        <v>10.181520675231774</v>
      </c>
      <c r="C28" s="103">
        <v>2.0780100382222266</v>
      </c>
      <c r="D28" s="116">
        <v>10.081642820367252</v>
      </c>
      <c r="E28" s="103">
        <v>1.0595790166542207</v>
      </c>
      <c r="F28" s="142">
        <v>20.263163495600605</v>
      </c>
      <c r="G28" s="103">
        <v>1.4057571992438633</v>
      </c>
      <c r="H28" s="21"/>
      <c r="I28" s="21"/>
    </row>
    <row r="29" spans="1:9" ht="16.5" thickBot="1" x14ac:dyDescent="0.3">
      <c r="A29" s="22" t="s">
        <v>65</v>
      </c>
      <c r="B29" s="116">
        <v>10.803699338657294</v>
      </c>
      <c r="C29" s="103">
        <v>2.2049943610367055</v>
      </c>
      <c r="D29" s="116">
        <v>3.1450508048396655</v>
      </c>
      <c r="E29" s="103">
        <v>0.33054432680230433</v>
      </c>
      <c r="F29" s="142">
        <v>13.948750143497085</v>
      </c>
      <c r="G29" s="103">
        <v>0.96769470072785879</v>
      </c>
      <c r="H29" s="21"/>
      <c r="I29" s="21"/>
    </row>
    <row r="30" spans="1:9" ht="16.5" thickBot="1" x14ac:dyDescent="0.3">
      <c r="A30" s="22" t="s">
        <v>66</v>
      </c>
      <c r="B30" s="116">
        <v>0.27683040277677085</v>
      </c>
      <c r="C30" s="103">
        <v>5.6500042990104402E-2</v>
      </c>
      <c r="D30" s="116">
        <v>0.55015702908894659</v>
      </c>
      <c r="E30" s="103">
        <v>5.7821414056626781E-2</v>
      </c>
      <c r="F30" s="142">
        <v>0.82698743186571955</v>
      </c>
      <c r="G30" s="103">
        <v>5.7372262543399631E-2</v>
      </c>
      <c r="H30" s="21"/>
      <c r="I30" s="21"/>
    </row>
    <row r="31" spans="1:9" ht="16.5" thickBot="1" x14ac:dyDescent="0.3">
      <c r="A31" s="22" t="s">
        <v>67</v>
      </c>
      <c r="B31" s="116">
        <v>21.395462783734565</v>
      </c>
      <c r="C31" s="103">
        <v>4.3667334040942176</v>
      </c>
      <c r="D31" s="116">
        <v>27.198137301705135</v>
      </c>
      <c r="E31" s="103">
        <v>2.8585197958756301</v>
      </c>
      <c r="F31" s="142">
        <v>48.593600085435583</v>
      </c>
      <c r="G31" s="103">
        <v>3.371181561660372</v>
      </c>
      <c r="H31" s="21"/>
      <c r="I31" s="21"/>
    </row>
    <row r="32" spans="1:9" ht="16.5" thickBot="1" x14ac:dyDescent="0.3">
      <c r="A32" s="98" t="s">
        <v>42</v>
      </c>
      <c r="B32" s="117">
        <v>489.96494184129347</v>
      </c>
      <c r="C32" s="106">
        <v>100</v>
      </c>
      <c r="D32" s="117">
        <v>951.47626197822865</v>
      </c>
      <c r="E32" s="106">
        <v>100</v>
      </c>
      <c r="F32" s="143">
        <v>1441.4412038223863</v>
      </c>
      <c r="G32" s="106">
        <v>100</v>
      </c>
      <c r="H32" s="21"/>
      <c r="I32" s="21"/>
    </row>
    <row r="33" spans="1:2" ht="15.75" x14ac:dyDescent="0.25">
      <c r="A33" s="42"/>
    </row>
    <row r="34" spans="1:2" ht="15.75" x14ac:dyDescent="0.25">
      <c r="B34" s="42" t="s">
        <v>287</v>
      </c>
    </row>
  </sheetData>
  <mergeCells count="13">
    <mergeCell ref="A5:G5"/>
    <mergeCell ref="A19:G19"/>
    <mergeCell ref="A1:G1"/>
    <mergeCell ref="A2:A4"/>
    <mergeCell ref="B2:C2"/>
    <mergeCell ref="D2:E2"/>
    <mergeCell ref="F2:G2"/>
    <mergeCell ref="C3:C4"/>
    <mergeCell ref="D3:D4"/>
    <mergeCell ref="E3:E4"/>
    <mergeCell ref="F3:F4"/>
    <mergeCell ref="G3:G4"/>
    <mergeCell ref="B3:B4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AA354-D98B-47A3-9252-30B73270BF7C}">
  <dimension ref="A2:N19"/>
  <sheetViews>
    <sheetView workbookViewId="0">
      <selection activeCell="D6" sqref="D6"/>
    </sheetView>
  </sheetViews>
  <sheetFormatPr baseColWidth="10" defaultRowHeight="15" x14ac:dyDescent="0.25"/>
  <cols>
    <col min="1" max="1" width="21" customWidth="1"/>
    <col min="2" max="14" width="16.7109375" customWidth="1"/>
  </cols>
  <sheetData>
    <row r="2" spans="1:14" ht="16.5" thickBot="1" x14ac:dyDescent="0.3">
      <c r="A2" s="381" t="s">
        <v>305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</row>
    <row r="3" spans="1:14" ht="66.75" thickBot="1" x14ac:dyDescent="0.3">
      <c r="A3" s="184" t="s">
        <v>298</v>
      </c>
      <c r="B3" s="167" t="s">
        <v>56</v>
      </c>
      <c r="C3" s="167" t="s">
        <v>57</v>
      </c>
      <c r="D3" s="167" t="s">
        <v>58</v>
      </c>
      <c r="E3" s="167" t="s">
        <v>68</v>
      </c>
      <c r="F3" s="167" t="s">
        <v>60</v>
      </c>
      <c r="G3" s="167" t="s">
        <v>61</v>
      </c>
      <c r="H3" s="167" t="s">
        <v>62</v>
      </c>
      <c r="I3" s="167" t="s">
        <v>63</v>
      </c>
      <c r="J3" s="167" t="s">
        <v>64</v>
      </c>
      <c r="K3" s="167" t="s">
        <v>65</v>
      </c>
      <c r="L3" s="167" t="s">
        <v>66</v>
      </c>
      <c r="M3" s="167" t="s">
        <v>69</v>
      </c>
      <c r="N3" s="167" t="s">
        <v>42</v>
      </c>
    </row>
    <row r="4" spans="1:14" ht="17.25" thickBot="1" x14ac:dyDescent="0.3">
      <c r="A4" s="375" t="s">
        <v>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7"/>
    </row>
    <row r="5" spans="1:14" ht="17.25" thickBot="1" x14ac:dyDescent="0.3">
      <c r="A5" s="185" t="s">
        <v>1</v>
      </c>
      <c r="B5" s="186">
        <v>183.41397625532497</v>
      </c>
      <c r="C5" s="186">
        <v>0.55223070520150952</v>
      </c>
      <c r="D5" s="186">
        <v>30.10687947974187</v>
      </c>
      <c r="E5" s="186">
        <v>4.5739519234613883</v>
      </c>
      <c r="F5" s="186">
        <v>3.6216952514463334</v>
      </c>
      <c r="G5" s="186">
        <v>4.5336931577883126</v>
      </c>
      <c r="H5" s="186">
        <v>4.8839983638713091</v>
      </c>
      <c r="I5" s="186">
        <v>4.4062367873219301</v>
      </c>
      <c r="J5" s="186">
        <v>0.77945968923010733</v>
      </c>
      <c r="K5" s="186">
        <v>0.89109554505776289</v>
      </c>
      <c r="L5" s="186">
        <v>0.50223300582308439</v>
      </c>
      <c r="M5" s="186">
        <v>4.0809148107559565</v>
      </c>
      <c r="N5" s="186">
        <v>242.34636497502453</v>
      </c>
    </row>
    <row r="6" spans="1:14" ht="17.25" thickBot="1" x14ac:dyDescent="0.3">
      <c r="A6" s="185" t="s">
        <v>2</v>
      </c>
      <c r="B6" s="186">
        <v>117.70635375824837</v>
      </c>
      <c r="C6" s="186">
        <v>0.15423078060997084</v>
      </c>
      <c r="D6" s="186">
        <v>22.529035172400139</v>
      </c>
      <c r="E6" s="186">
        <v>2.5329912400099879</v>
      </c>
      <c r="F6" s="186">
        <v>1.4325077505185633</v>
      </c>
      <c r="G6" s="186">
        <v>4.1212231208987369</v>
      </c>
      <c r="H6" s="186">
        <v>4.440802811015609</v>
      </c>
      <c r="I6" s="186">
        <v>2.6564572085816169</v>
      </c>
      <c r="J6" s="186">
        <v>1.7088710983710278</v>
      </c>
      <c r="K6" s="186">
        <v>0.70855172931498001</v>
      </c>
      <c r="L6" s="186">
        <v>9.7731130240417047E-2</v>
      </c>
      <c r="M6" s="186">
        <v>3.9623046360330485</v>
      </c>
      <c r="N6" s="186">
        <v>162.05106043624244</v>
      </c>
    </row>
    <row r="7" spans="1:14" ht="17.25" thickBot="1" x14ac:dyDescent="0.3">
      <c r="A7" s="185" t="s">
        <v>3</v>
      </c>
      <c r="B7" s="186">
        <v>131.24835806231832</v>
      </c>
      <c r="C7" s="186">
        <v>0.67704421828157668</v>
      </c>
      <c r="D7" s="186">
        <v>18.677489325673417</v>
      </c>
      <c r="E7" s="186">
        <v>6.6817353777368833</v>
      </c>
      <c r="F7" s="186">
        <v>2.4402080790850906</v>
      </c>
      <c r="G7" s="186">
        <v>6.0659069138571251</v>
      </c>
      <c r="H7" s="186">
        <v>11.861857002826207</v>
      </c>
      <c r="I7" s="186">
        <v>5.3188461259787987</v>
      </c>
      <c r="J7" s="186">
        <v>0.37726353893116304</v>
      </c>
      <c r="K7" s="186">
        <v>0.71358303670745693</v>
      </c>
      <c r="L7" s="186">
        <v>5.5829426910965582E-2</v>
      </c>
      <c r="M7" s="186">
        <v>4.6747406969449141</v>
      </c>
      <c r="N7" s="186">
        <v>188.7928618052519</v>
      </c>
    </row>
    <row r="8" spans="1:14" ht="17.25" thickBot="1" x14ac:dyDescent="0.3">
      <c r="A8" s="185" t="s">
        <v>4</v>
      </c>
      <c r="B8" s="186">
        <v>137.18699009969529</v>
      </c>
      <c r="C8" s="186">
        <v>0.95438068303711709</v>
      </c>
      <c r="D8" s="186">
        <v>17.031306869132422</v>
      </c>
      <c r="E8" s="186">
        <v>3.8317738188485202</v>
      </c>
      <c r="F8" s="186">
        <v>2.2174523365153176</v>
      </c>
      <c r="G8" s="186">
        <v>4.3218147785873029</v>
      </c>
      <c r="H8" s="186">
        <v>6.3202165099205025</v>
      </c>
      <c r="I8" s="186">
        <v>3.8617106084059354</v>
      </c>
      <c r="J8" s="186">
        <v>1.977654024498346</v>
      </c>
      <c r="K8" s="186">
        <v>0.4850507955039477</v>
      </c>
      <c r="L8" s="186">
        <v>5.2236634631042615E-3</v>
      </c>
      <c r="M8" s="186">
        <v>6.8934473004820109</v>
      </c>
      <c r="N8" s="186">
        <v>185.08702148808982</v>
      </c>
    </row>
    <row r="9" spans="1:14" ht="17.25" thickBot="1" x14ac:dyDescent="0.3">
      <c r="A9" s="185" t="s">
        <v>5</v>
      </c>
      <c r="B9" s="186">
        <v>152.49376078002402</v>
      </c>
      <c r="C9" s="186">
        <v>0.35361767204294214</v>
      </c>
      <c r="D9" s="186">
        <v>15.679610442847178</v>
      </c>
      <c r="E9" s="186">
        <v>4.0900590450479104</v>
      </c>
      <c r="F9" s="186">
        <v>2.1623358215244886</v>
      </c>
      <c r="G9" s="186">
        <v>4.8669264656629121</v>
      </c>
      <c r="H9" s="186">
        <v>5.2456081769998137</v>
      </c>
      <c r="I9" s="186">
        <v>2.8461959363825988</v>
      </c>
      <c r="J9" s="186">
        <v>0.6161738671779049</v>
      </c>
      <c r="K9" s="186">
        <v>0.2775931278258108</v>
      </c>
      <c r="L9" s="186">
        <v>0.29323782373747259</v>
      </c>
      <c r="M9" s="186">
        <v>2.8119169175520673</v>
      </c>
      <c r="N9" s="186">
        <v>191.73703607682509</v>
      </c>
    </row>
    <row r="10" spans="1:14" ht="17.25" thickBot="1" x14ac:dyDescent="0.3">
      <c r="A10" s="185" t="s">
        <v>6</v>
      </c>
      <c r="B10" s="186">
        <v>75.71957342285765</v>
      </c>
      <c r="C10" s="186">
        <v>0.52792600710803772</v>
      </c>
      <c r="D10" s="186">
        <v>12.504752283587708</v>
      </c>
      <c r="E10" s="186">
        <v>2.3911371635647258</v>
      </c>
      <c r="F10" s="186">
        <v>0.65359082004091862</v>
      </c>
      <c r="G10" s="186">
        <v>1.5953804090094921</v>
      </c>
      <c r="H10" s="186">
        <v>0.85363237181774709</v>
      </c>
      <c r="I10" s="186">
        <v>1.3051192043291819</v>
      </c>
      <c r="J10" s="186">
        <v>1.4718041662761998</v>
      </c>
      <c r="K10" s="186">
        <v>1.352675847589686E-2</v>
      </c>
      <c r="L10" s="186">
        <v>6.4365621607623876E-3</v>
      </c>
      <c r="M10" s="186">
        <v>2.6717797197994364</v>
      </c>
      <c r="N10" s="186">
        <v>99.71465888902776</v>
      </c>
    </row>
    <row r="11" spans="1:14" ht="17.25" thickBot="1" x14ac:dyDescent="0.3">
      <c r="A11" s="185" t="s">
        <v>7</v>
      </c>
      <c r="B11" s="186">
        <v>50.989725073002099</v>
      </c>
      <c r="C11" s="186">
        <v>0.3390340062718295</v>
      </c>
      <c r="D11" s="186">
        <v>9.0070535459211722</v>
      </c>
      <c r="E11" s="186">
        <v>1.7190804051803212</v>
      </c>
      <c r="F11" s="186">
        <v>0.30908247242874337</v>
      </c>
      <c r="G11" s="186">
        <v>2.0524484793951596</v>
      </c>
      <c r="H11" s="186">
        <v>0.64342036210375653</v>
      </c>
      <c r="I11" s="186">
        <v>0.46587449402351511</v>
      </c>
      <c r="J11" s="186">
        <v>0.43793283832866126</v>
      </c>
      <c r="K11" s="186">
        <v>0.1155874049769017</v>
      </c>
      <c r="L11" s="186">
        <v>1.0239216263941112E-3</v>
      </c>
      <c r="M11" s="186">
        <v>2.0326086280466686</v>
      </c>
      <c r="N11" s="186">
        <v>68.112871631305211</v>
      </c>
    </row>
    <row r="12" spans="1:14" ht="17.25" thickBot="1" x14ac:dyDescent="0.3">
      <c r="A12" s="185" t="s">
        <v>8</v>
      </c>
      <c r="B12" s="186">
        <v>13.400610340124564</v>
      </c>
      <c r="C12" s="186">
        <v>0.10469366003114125</v>
      </c>
      <c r="D12" s="186">
        <v>5.4268878703037755</v>
      </c>
      <c r="E12" s="186">
        <v>0.4570514991115599</v>
      </c>
      <c r="F12" s="186">
        <v>0.13695882954652444</v>
      </c>
      <c r="G12" s="186">
        <v>0.23220804266487696</v>
      </c>
      <c r="H12" s="186">
        <v>1.5566562518414215</v>
      </c>
      <c r="I12" s="186">
        <v>0.13184076680608603</v>
      </c>
      <c r="J12" s="186">
        <v>0.77218313577376319</v>
      </c>
      <c r="K12" s="186">
        <v>1.3352059131930615E-2</v>
      </c>
      <c r="L12" s="186">
        <v>0</v>
      </c>
      <c r="M12" s="186">
        <v>0.86564623991403067</v>
      </c>
      <c r="N12" s="186">
        <v>23.098088695249679</v>
      </c>
    </row>
    <row r="13" spans="1:14" ht="17.25" thickBot="1" x14ac:dyDescent="0.3">
      <c r="A13" s="185" t="s">
        <v>9</v>
      </c>
      <c r="B13" s="186">
        <v>178.48767362988619</v>
      </c>
      <c r="C13" s="186">
        <v>0.75011713089667709</v>
      </c>
      <c r="D13" s="186">
        <v>34.875255722380047</v>
      </c>
      <c r="E13" s="186">
        <v>44.058877056692033</v>
      </c>
      <c r="F13" s="186">
        <v>3.217024032910436</v>
      </c>
      <c r="G13" s="186">
        <v>7.0337217857694547</v>
      </c>
      <c r="H13" s="186">
        <v>23.953119649147379</v>
      </c>
      <c r="I13" s="186">
        <v>9.8964138638086308</v>
      </c>
      <c r="J13" s="186">
        <v>4.9377133980555969</v>
      </c>
      <c r="K13" s="186">
        <v>9.7500621830317158</v>
      </c>
      <c r="L13" s="186">
        <v>0.33274314500990571</v>
      </c>
      <c r="M13" s="186">
        <v>14.770342648592072</v>
      </c>
      <c r="N13" s="186">
        <v>332.0630642461802</v>
      </c>
    </row>
    <row r="14" spans="1:14" ht="17.25" thickBot="1" x14ac:dyDescent="0.3">
      <c r="A14" s="378" t="s">
        <v>10</v>
      </c>
      <c r="B14" s="379"/>
      <c r="C14" s="379"/>
      <c r="D14" s="379"/>
      <c r="E14" s="379"/>
      <c r="F14" s="379"/>
      <c r="G14" s="379"/>
      <c r="H14" s="379"/>
      <c r="I14" s="379"/>
      <c r="J14" s="379"/>
      <c r="K14" s="379"/>
      <c r="L14" s="379"/>
      <c r="M14" s="379"/>
      <c r="N14" s="380"/>
    </row>
    <row r="15" spans="1:14" ht="17.25" thickBot="1" x14ac:dyDescent="0.3">
      <c r="A15" s="185" t="s">
        <v>11</v>
      </c>
      <c r="B15" s="186">
        <v>296.58578277617528</v>
      </c>
      <c r="C15" s="186">
        <v>1.2739497217567319</v>
      </c>
      <c r="D15" s="186">
        <v>54.765779802824426</v>
      </c>
      <c r="E15" s="186">
        <v>54.674722284326464</v>
      </c>
      <c r="F15" s="186">
        <v>4.8569906075883464</v>
      </c>
      <c r="G15" s="186">
        <v>10.389143616556492</v>
      </c>
      <c r="H15" s="186">
        <v>29.496641571813598</v>
      </c>
      <c r="I15" s="186">
        <v>13.365018656682286</v>
      </c>
      <c r="J15" s="186">
        <v>6.3691216374662591</v>
      </c>
      <c r="K15" s="186">
        <v>10.65150840520616</v>
      </c>
      <c r="L15" s="186">
        <v>0.56440657634074709</v>
      </c>
      <c r="M15" s="186">
        <v>19.574277381371211</v>
      </c>
      <c r="N15" s="186">
        <v>502.56734303810805</v>
      </c>
    </row>
    <row r="16" spans="1:14" ht="17.25" thickBot="1" x14ac:dyDescent="0.3">
      <c r="A16" s="187" t="s">
        <v>12</v>
      </c>
      <c r="B16" s="186">
        <v>744.06123864567758</v>
      </c>
      <c r="C16" s="186">
        <v>3.1393251417240706</v>
      </c>
      <c r="D16" s="186">
        <v>111.07249090916719</v>
      </c>
      <c r="E16" s="186">
        <v>15.661935245329978</v>
      </c>
      <c r="F16" s="186">
        <v>11.33386478642808</v>
      </c>
      <c r="G16" s="186">
        <v>24.434179537077526</v>
      </c>
      <c r="H16" s="186">
        <v>30.262669927730652</v>
      </c>
      <c r="I16" s="186">
        <v>17.523676338956488</v>
      </c>
      <c r="J16" s="186">
        <v>6.7099341191767961</v>
      </c>
      <c r="K16" s="186">
        <v>2.3168942348203214</v>
      </c>
      <c r="L16" s="186">
        <v>0.73005210263136289</v>
      </c>
      <c r="M16" s="186">
        <v>23.189424216748957</v>
      </c>
      <c r="N16" s="186">
        <v>990.4356852054691</v>
      </c>
    </row>
    <row r="17" spans="1:14" ht="18" thickTop="1" thickBot="1" x14ac:dyDescent="0.3">
      <c r="A17" s="188" t="s">
        <v>14</v>
      </c>
      <c r="B17" s="186">
        <v>1040.647021421825</v>
      </c>
      <c r="C17" s="186">
        <v>4.413274863480809</v>
      </c>
      <c r="D17" s="186">
        <v>165.83827071198954</v>
      </c>
      <c r="E17" s="186">
        <v>70.336657529649926</v>
      </c>
      <c r="F17" s="186">
        <v>16.190855394016413</v>
      </c>
      <c r="G17" s="186">
        <v>34.823323153634725</v>
      </c>
      <c r="H17" s="186">
        <v>59.759311499546079</v>
      </c>
      <c r="I17" s="186">
        <v>30.88869499563922</v>
      </c>
      <c r="J17" s="186">
        <v>13.079055756641763</v>
      </c>
      <c r="K17" s="186">
        <v>12.96840264002663</v>
      </c>
      <c r="L17" s="186">
        <v>1.2944586789721138</v>
      </c>
      <c r="M17" s="186">
        <v>42.763701598116171</v>
      </c>
      <c r="N17" s="186">
        <v>1493.0030282435387</v>
      </c>
    </row>
    <row r="18" spans="1:14" ht="16.5" thickTop="1" x14ac:dyDescent="0.25">
      <c r="A18" s="43"/>
    </row>
    <row r="19" spans="1:14" ht="15.75" x14ac:dyDescent="0.25">
      <c r="E19" s="42" t="s">
        <v>287</v>
      </c>
    </row>
  </sheetData>
  <mergeCells count="3">
    <mergeCell ref="A4:N4"/>
    <mergeCell ref="A14:N14"/>
    <mergeCell ref="A2:N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8E072-799B-4AA3-BC95-049E43200283}">
  <dimension ref="A1:G27"/>
  <sheetViews>
    <sheetView workbookViewId="0">
      <selection activeCell="E24" sqref="E24"/>
    </sheetView>
  </sheetViews>
  <sheetFormatPr baseColWidth="10" defaultRowHeight="15" x14ac:dyDescent="0.25"/>
  <cols>
    <col min="1" max="1" width="41.28515625" customWidth="1"/>
    <col min="2" max="2" width="18.42578125" customWidth="1"/>
    <col min="6" max="6" width="18.85546875" customWidth="1"/>
  </cols>
  <sheetData>
    <row r="1" spans="1:7" ht="48" customHeight="1" thickBot="1" x14ac:dyDescent="0.3">
      <c r="A1" s="241" t="s">
        <v>74</v>
      </c>
      <c r="B1" s="241"/>
      <c r="C1" s="241"/>
      <c r="D1" s="241"/>
      <c r="E1" s="241"/>
      <c r="F1" s="241"/>
      <c r="G1" s="241"/>
    </row>
    <row r="2" spans="1:7" x14ac:dyDescent="0.25">
      <c r="A2" s="242" t="s">
        <v>298</v>
      </c>
      <c r="B2" s="244" t="s">
        <v>40</v>
      </c>
      <c r="C2" s="246" t="s">
        <v>75</v>
      </c>
      <c r="D2" s="244" t="s">
        <v>76</v>
      </c>
      <c r="E2" s="244" t="s">
        <v>77</v>
      </c>
      <c r="F2" s="244" t="s">
        <v>41</v>
      </c>
      <c r="G2" s="244" t="s">
        <v>14</v>
      </c>
    </row>
    <row r="3" spans="1:7" ht="15.75" thickBot="1" x14ac:dyDescent="0.3">
      <c r="A3" s="243"/>
      <c r="B3" s="245"/>
      <c r="C3" s="247"/>
      <c r="D3" s="245"/>
      <c r="E3" s="245"/>
      <c r="F3" s="245"/>
      <c r="G3" s="245"/>
    </row>
    <row r="4" spans="1:7" ht="16.5" thickBot="1" x14ac:dyDescent="0.3">
      <c r="A4" s="238" t="s">
        <v>0</v>
      </c>
      <c r="B4" s="239"/>
      <c r="C4" s="239"/>
      <c r="D4" s="239"/>
      <c r="E4" s="239"/>
      <c r="F4" s="239"/>
      <c r="G4" s="240"/>
    </row>
    <row r="5" spans="1:7" ht="16.5" thickBot="1" x14ac:dyDescent="0.3">
      <c r="A5" s="107" t="s">
        <v>34</v>
      </c>
      <c r="B5" s="108">
        <v>26.615648534979037</v>
      </c>
      <c r="C5" s="108">
        <v>17.134306643009023</v>
      </c>
      <c r="D5" s="108">
        <v>15.709187359955306</v>
      </c>
      <c r="E5" s="108">
        <v>16.638240660281916</v>
      </c>
      <c r="F5" s="108">
        <v>40.960241719609783</v>
      </c>
      <c r="G5" s="108">
        <v>19.960626140226505</v>
      </c>
    </row>
    <row r="6" spans="1:7" ht="16.5" thickBot="1" x14ac:dyDescent="0.3">
      <c r="A6" s="107" t="s">
        <v>35</v>
      </c>
      <c r="B6" s="108">
        <v>23.946212635949717</v>
      </c>
      <c r="C6" s="108">
        <v>22.107019805064123</v>
      </c>
      <c r="D6" s="108">
        <v>17.411133848518894</v>
      </c>
      <c r="E6" s="108">
        <v>17.276122812646424</v>
      </c>
      <c r="F6" s="108">
        <v>33.620121415034646</v>
      </c>
      <c r="G6" s="108">
        <v>20.489765516808426</v>
      </c>
    </row>
    <row r="7" spans="1:7" ht="16.5" thickBot="1" x14ac:dyDescent="0.3">
      <c r="A7" s="107" t="s">
        <v>36</v>
      </c>
      <c r="B7" s="108">
        <v>25.548873063454032</v>
      </c>
      <c r="C7" s="108">
        <v>15.15107287691753</v>
      </c>
      <c r="D7" s="108">
        <v>9.2902580728211763</v>
      </c>
      <c r="E7" s="108">
        <v>15.856937467263746</v>
      </c>
      <c r="F7" s="108">
        <v>33.422419438080517</v>
      </c>
      <c r="G7" s="108">
        <v>17.841403774891116</v>
      </c>
    </row>
    <row r="8" spans="1:7" ht="16.5" thickBot="1" x14ac:dyDescent="0.3">
      <c r="A8" s="107" t="s">
        <v>37</v>
      </c>
      <c r="B8" s="108">
        <v>32.179952920744533</v>
      </c>
      <c r="C8" s="108">
        <v>16.031130114149935</v>
      </c>
      <c r="D8" s="108">
        <v>12.799589295843752</v>
      </c>
      <c r="E8" s="108">
        <v>15.662370483470387</v>
      </c>
      <c r="F8" s="108">
        <v>40.777492858029795</v>
      </c>
      <c r="G8" s="108">
        <v>20.105579276594025</v>
      </c>
    </row>
    <row r="9" spans="1:7" ht="16.5" thickBot="1" x14ac:dyDescent="0.3">
      <c r="A9" s="107" t="s">
        <v>38</v>
      </c>
      <c r="B9" s="108">
        <v>47.756505060264374</v>
      </c>
      <c r="C9" s="108">
        <v>31.712987671866166</v>
      </c>
      <c r="D9" s="108">
        <v>32.440578197724669</v>
      </c>
      <c r="E9" s="108">
        <v>31.804348411212846</v>
      </c>
      <c r="F9" s="108">
        <v>59.167948682271224</v>
      </c>
      <c r="G9" s="108">
        <v>36.709972799393682</v>
      </c>
    </row>
    <row r="10" spans="1:7" ht="16.5" thickBot="1" x14ac:dyDescent="0.3">
      <c r="A10" s="107" t="s">
        <v>6</v>
      </c>
      <c r="B10" s="108">
        <v>79.246803058886968</v>
      </c>
      <c r="C10" s="108">
        <v>64.136251437748641</v>
      </c>
      <c r="D10" s="108">
        <v>47.140613129638631</v>
      </c>
      <c r="E10" s="108">
        <v>64.445443960172241</v>
      </c>
      <c r="F10" s="108">
        <v>65.401992985779685</v>
      </c>
      <c r="G10" s="108">
        <v>66.401208900658474</v>
      </c>
    </row>
    <row r="11" spans="1:7" ht="16.5" thickBot="1" x14ac:dyDescent="0.3">
      <c r="A11" s="107" t="s">
        <v>7</v>
      </c>
      <c r="B11" s="108">
        <v>33.046358946301261</v>
      </c>
      <c r="C11" s="108">
        <v>15.246620432505214</v>
      </c>
      <c r="D11" s="108">
        <v>16.046089897727356</v>
      </c>
      <c r="E11" s="108">
        <v>29.498610824530214</v>
      </c>
      <c r="F11" s="108">
        <v>78.736720742675246</v>
      </c>
      <c r="G11" s="108">
        <v>27.731499660517443</v>
      </c>
    </row>
    <row r="12" spans="1:7" ht="16.5" thickBot="1" x14ac:dyDescent="0.3">
      <c r="A12" s="107" t="s">
        <v>8</v>
      </c>
      <c r="B12" s="108">
        <v>30.84323332898775</v>
      </c>
      <c r="C12" s="108">
        <v>20.958109320363931</v>
      </c>
      <c r="D12" s="108">
        <v>17.731912622251997</v>
      </c>
      <c r="E12" s="108">
        <v>19.780890921504842</v>
      </c>
      <c r="F12" s="108">
        <v>57.282816153802052</v>
      </c>
      <c r="G12" s="108">
        <v>23.563169764726585</v>
      </c>
    </row>
    <row r="13" spans="1:7" ht="16.5" thickBot="1" x14ac:dyDescent="0.3">
      <c r="A13" s="107" t="s">
        <v>39</v>
      </c>
      <c r="B13" s="108">
        <v>22.509381577760315</v>
      </c>
      <c r="C13" s="108">
        <v>15.794158810994977</v>
      </c>
      <c r="D13" s="108">
        <v>15.619016013713422</v>
      </c>
      <c r="E13" s="108">
        <v>15.982981572840282</v>
      </c>
      <c r="F13" s="108">
        <v>45.606734399440569</v>
      </c>
      <c r="G13" s="108">
        <v>18.506377490699997</v>
      </c>
    </row>
    <row r="14" spans="1:7" ht="16.5" thickBot="1" x14ac:dyDescent="0.3">
      <c r="A14" s="238" t="s">
        <v>10</v>
      </c>
      <c r="B14" s="239"/>
      <c r="C14" s="239"/>
      <c r="D14" s="239"/>
      <c r="E14" s="239"/>
      <c r="F14" s="239"/>
      <c r="G14" s="240"/>
    </row>
    <row r="15" spans="1:7" ht="16.5" thickBot="1" x14ac:dyDescent="0.3">
      <c r="A15" s="107" t="s">
        <v>11</v>
      </c>
      <c r="B15" s="108">
        <v>25.979780805984309</v>
      </c>
      <c r="C15" s="108">
        <v>17.850031134103546</v>
      </c>
      <c r="D15" s="108">
        <v>16.591091062813177</v>
      </c>
      <c r="E15" s="108">
        <v>19.035151296300899</v>
      </c>
      <c r="F15" s="108">
        <v>47.393471883077432</v>
      </c>
      <c r="G15" s="108">
        <v>21.19656528363906</v>
      </c>
    </row>
    <row r="16" spans="1:7" ht="16.5" thickBot="1" x14ac:dyDescent="0.3">
      <c r="A16" s="157" t="s">
        <v>78</v>
      </c>
      <c r="B16" s="158">
        <v>22.509381577760315</v>
      </c>
      <c r="C16" s="158">
        <v>15.794158810994977</v>
      </c>
      <c r="D16" s="158">
        <v>15.619016013713422</v>
      </c>
      <c r="E16" s="158">
        <v>15.982981572840282</v>
      </c>
      <c r="F16" s="158">
        <v>45.606734399440569</v>
      </c>
      <c r="G16" s="158">
        <v>18.506377490699997</v>
      </c>
    </row>
    <row r="17" spans="1:7" ht="16.5" thickBot="1" x14ac:dyDescent="0.3">
      <c r="A17" s="157" t="s">
        <v>79</v>
      </c>
      <c r="B17" s="158">
        <v>30.878003910988795</v>
      </c>
      <c r="C17" s="158">
        <v>20.651323752503348</v>
      </c>
      <c r="D17" s="158">
        <v>18.184665683744473</v>
      </c>
      <c r="E17" s="158">
        <v>24.147756666277793</v>
      </c>
      <c r="F17" s="158">
        <v>50.250910492410114</v>
      </c>
      <c r="G17" s="158">
        <v>25.390642441227072</v>
      </c>
    </row>
    <row r="18" spans="1:7" ht="16.5" thickBot="1" x14ac:dyDescent="0.3">
      <c r="A18" s="107" t="s">
        <v>12</v>
      </c>
      <c r="B18" s="108">
        <v>33.645695163481534</v>
      </c>
      <c r="C18" s="108">
        <v>22.599717842353417</v>
      </c>
      <c r="D18" s="108">
        <v>18.055660773764163</v>
      </c>
      <c r="E18" s="108">
        <v>21.79669078372476</v>
      </c>
      <c r="F18" s="108">
        <v>43.344613749523766</v>
      </c>
      <c r="G18" s="108">
        <v>25.130739404980378</v>
      </c>
    </row>
    <row r="19" spans="1:7" ht="16.5" thickBot="1" x14ac:dyDescent="0.3">
      <c r="A19" s="238" t="s">
        <v>80</v>
      </c>
      <c r="B19" s="239"/>
      <c r="C19" s="239"/>
      <c r="D19" s="239"/>
      <c r="E19" s="239"/>
      <c r="F19" s="239"/>
      <c r="G19" s="240"/>
    </row>
    <row r="20" spans="1:7" ht="16.5" thickBot="1" x14ac:dyDescent="0.3">
      <c r="A20" s="107" t="s">
        <v>29</v>
      </c>
      <c r="B20" s="108">
        <v>32.878920992182699</v>
      </c>
      <c r="C20" s="108">
        <v>22.254295342717501</v>
      </c>
      <c r="D20" s="108">
        <v>18.037930756690322</v>
      </c>
      <c r="E20" s="108">
        <v>21.942695828105634</v>
      </c>
      <c r="F20" s="108">
        <v>44.392076271708845</v>
      </c>
      <c r="G20" s="108">
        <v>25.012292910836358</v>
      </c>
    </row>
    <row r="21" spans="1:7" ht="16.5" thickBot="1" x14ac:dyDescent="0.3">
      <c r="A21" s="107" t="s">
        <v>81</v>
      </c>
      <c r="B21" s="108">
        <v>30.89720319014798</v>
      </c>
      <c r="C21" s="108">
        <v>21.790070664661275</v>
      </c>
      <c r="D21" s="108">
        <v>16.860004945937813</v>
      </c>
      <c r="E21" s="108">
        <v>19.359422598816515</v>
      </c>
      <c r="F21" s="108">
        <v>47.779760646168697</v>
      </c>
      <c r="G21" s="108">
        <v>22.911627576819829</v>
      </c>
    </row>
    <row r="22" spans="1:7" ht="16.5" thickBot="1" x14ac:dyDescent="0.3">
      <c r="A22" s="107" t="s">
        <v>30</v>
      </c>
      <c r="B22" s="108">
        <v>29.770741940103019</v>
      </c>
      <c r="C22" s="108">
        <v>18.605650348056376</v>
      </c>
      <c r="D22" s="108">
        <v>16.272038604715867</v>
      </c>
      <c r="E22" s="108">
        <v>20.167148680939214</v>
      </c>
      <c r="F22" s="108">
        <v>33.415463729894874</v>
      </c>
      <c r="G22" s="108">
        <v>21.994658220306764</v>
      </c>
    </row>
    <row r="23" spans="1:7" ht="16.5" thickBot="1" x14ac:dyDescent="0.3">
      <c r="A23" s="107" t="s">
        <v>31</v>
      </c>
      <c r="B23" s="108">
        <v>30.431000217502106</v>
      </c>
      <c r="C23" s="108">
        <v>18.636817273738068</v>
      </c>
      <c r="D23" s="108">
        <v>17.037171671716393</v>
      </c>
      <c r="E23" s="108">
        <v>16.819423466814147</v>
      </c>
      <c r="F23" s="108">
        <v>46.224557684945843</v>
      </c>
      <c r="G23" s="108">
        <v>21.352317433785306</v>
      </c>
    </row>
    <row r="24" spans="1:7" ht="16.5" thickBot="1" x14ac:dyDescent="0.3">
      <c r="A24" s="107" t="s">
        <v>32</v>
      </c>
      <c r="B24" s="108">
        <v>21.290241500217842</v>
      </c>
      <c r="C24" s="108">
        <v>11.886147036624083</v>
      </c>
      <c r="D24" s="108">
        <v>13.058632382329785</v>
      </c>
      <c r="E24" s="108">
        <v>15.162900847010322</v>
      </c>
      <c r="F24" s="108">
        <v>32.48585508345456</v>
      </c>
      <c r="G24" s="108">
        <v>16.19449920590521</v>
      </c>
    </row>
    <row r="25" spans="1:7" ht="16.5" thickBot="1" x14ac:dyDescent="0.3">
      <c r="A25" s="107" t="s">
        <v>82</v>
      </c>
      <c r="B25" s="108">
        <v>32.234278597107036</v>
      </c>
      <c r="C25" s="108">
        <v>21.806929297637168</v>
      </c>
      <c r="D25" s="108">
        <v>17.671609832546039</v>
      </c>
      <c r="E25" s="108">
        <v>21.13626149461351</v>
      </c>
      <c r="F25" s="108">
        <v>44.131700309496445</v>
      </c>
      <c r="G25" s="108">
        <v>24.304515163569082</v>
      </c>
    </row>
    <row r="27" spans="1:7" ht="15.75" x14ac:dyDescent="0.25">
      <c r="B27" s="42" t="s">
        <v>287</v>
      </c>
    </row>
  </sheetData>
  <mergeCells count="11">
    <mergeCell ref="A4:G4"/>
    <mergeCell ref="A14:G14"/>
    <mergeCell ref="A19:G19"/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BF277-72B3-4A1F-A87F-31CEDAC43992}">
  <dimension ref="A1:N27"/>
  <sheetViews>
    <sheetView workbookViewId="0">
      <selection activeCell="A16" sqref="A16:N17"/>
    </sheetView>
  </sheetViews>
  <sheetFormatPr baseColWidth="10" defaultRowHeight="15.75" x14ac:dyDescent="0.25"/>
  <cols>
    <col min="1" max="1" width="31.28515625" style="109" customWidth="1"/>
    <col min="2" max="2" width="10.140625" style="109" bestFit="1" customWidth="1"/>
    <col min="3" max="3" width="11.42578125" style="109"/>
    <col min="4" max="4" width="18.28515625" style="109" customWidth="1"/>
    <col min="5" max="5" width="17.140625" style="109" customWidth="1"/>
    <col min="6" max="6" width="16.7109375" style="109" bestFit="1" customWidth="1"/>
    <col min="7" max="7" width="24.140625" style="109" customWidth="1"/>
    <col min="8" max="9" width="11.42578125" style="109"/>
    <col min="10" max="10" width="17.140625" style="109" customWidth="1"/>
    <col min="11" max="11" width="17.28515625" style="109" customWidth="1"/>
    <col min="12" max="12" width="11.42578125" style="109"/>
    <col min="13" max="13" width="16.85546875" style="109" customWidth="1"/>
    <col min="14" max="16384" width="11.42578125" style="109"/>
  </cols>
  <sheetData>
    <row r="1" spans="1:14" x14ac:dyDescent="0.25">
      <c r="A1" s="248" t="s">
        <v>84</v>
      </c>
      <c r="B1" s="248"/>
      <c r="C1" s="248"/>
      <c r="D1" s="248"/>
      <c r="E1" s="248"/>
      <c r="F1" s="248"/>
      <c r="G1" s="248"/>
    </row>
    <row r="2" spans="1:14" ht="16.5" thickBot="1" x14ac:dyDescent="0.3">
      <c r="A2" s="39"/>
    </row>
    <row r="3" spans="1:14" ht="48" thickBot="1" x14ac:dyDescent="0.3">
      <c r="A3" s="110" t="s">
        <v>298</v>
      </c>
      <c r="B3" s="111" t="s">
        <v>85</v>
      </c>
      <c r="C3" s="111" t="s">
        <v>86</v>
      </c>
      <c r="D3" s="111" t="s">
        <v>87</v>
      </c>
      <c r="E3" s="111" t="s">
        <v>88</v>
      </c>
      <c r="F3" s="111" t="s">
        <v>89</v>
      </c>
      <c r="G3" s="111" t="s">
        <v>90</v>
      </c>
      <c r="H3" s="111" t="s">
        <v>91</v>
      </c>
      <c r="I3" s="111" t="s">
        <v>92</v>
      </c>
      <c r="J3" s="111" t="s">
        <v>93</v>
      </c>
      <c r="K3" s="111" t="s">
        <v>94</v>
      </c>
      <c r="L3" s="111" t="s">
        <v>33</v>
      </c>
      <c r="M3" s="111" t="s">
        <v>95</v>
      </c>
      <c r="N3" s="111" t="s">
        <v>44</v>
      </c>
    </row>
    <row r="4" spans="1:14" ht="16.5" thickBot="1" x14ac:dyDescent="0.3">
      <c r="A4" s="238" t="s">
        <v>0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40"/>
    </row>
    <row r="5" spans="1:14" ht="16.5" thickBot="1" x14ac:dyDescent="0.3">
      <c r="A5" s="107" t="s">
        <v>1</v>
      </c>
      <c r="B5" s="108">
        <v>12.133702609054309</v>
      </c>
      <c r="C5" s="108">
        <v>0.57618633638611749</v>
      </c>
      <c r="D5" s="108">
        <v>2.0670244998638818</v>
      </c>
      <c r="E5" s="108">
        <v>2.2874992425531384</v>
      </c>
      <c r="F5" s="108">
        <v>0.2109178721575049</v>
      </c>
      <c r="G5" s="108">
        <v>0.10438506570730395</v>
      </c>
      <c r="H5" s="108">
        <v>0.25952183338159285</v>
      </c>
      <c r="I5" s="108">
        <v>0.126447347089956</v>
      </c>
      <c r="J5" s="108">
        <v>0.49468404937127347</v>
      </c>
      <c r="K5" s="108">
        <v>0.78771661829692108</v>
      </c>
      <c r="L5" s="108">
        <v>1.6224098742589466</v>
      </c>
      <c r="M5" s="108">
        <v>0.41988050598260451</v>
      </c>
      <c r="N5" s="108">
        <v>1.0794645258996636</v>
      </c>
    </row>
    <row r="6" spans="1:14" ht="16.5" thickBot="1" x14ac:dyDescent="0.3">
      <c r="A6" s="107" t="s">
        <v>2</v>
      </c>
      <c r="B6" s="108">
        <v>8.1726755481696216</v>
      </c>
      <c r="C6" s="108">
        <v>0.32333641315314038</v>
      </c>
      <c r="D6" s="108">
        <v>2.0182171996203806</v>
      </c>
      <c r="E6" s="108">
        <v>5.1948728851133437</v>
      </c>
      <c r="F6" s="108">
        <v>5.5793553687302037E-2</v>
      </c>
      <c r="G6" s="108">
        <v>7.6059006314016395E-2</v>
      </c>
      <c r="H6" s="108">
        <v>0.15308911778124368</v>
      </c>
      <c r="I6" s="108">
        <v>6.3826328064026133E-2</v>
      </c>
      <c r="J6" s="108">
        <v>0.75587135398343741</v>
      </c>
      <c r="K6" s="108">
        <v>0.18295841460782045</v>
      </c>
      <c r="L6" s="108">
        <v>1.926932135500909</v>
      </c>
      <c r="M6" s="108">
        <v>1.5418069885384749</v>
      </c>
      <c r="N6" s="108">
        <v>0.39876735495257309</v>
      </c>
    </row>
    <row r="7" spans="1:14" ht="16.5" thickBot="1" x14ac:dyDescent="0.3">
      <c r="A7" s="107" t="s">
        <v>3</v>
      </c>
      <c r="B7" s="108">
        <v>12.489710804973488</v>
      </c>
      <c r="C7" s="108">
        <v>0.34703265066781619</v>
      </c>
      <c r="D7" s="108">
        <v>1.6036721487189698</v>
      </c>
      <c r="E7" s="108">
        <v>0.44370780307447277</v>
      </c>
      <c r="F7" s="108">
        <v>0.1593126307707621</v>
      </c>
      <c r="G7" s="108">
        <v>0.16448119539672076</v>
      </c>
      <c r="H7" s="108">
        <v>0.27477920287447782</v>
      </c>
      <c r="I7" s="108">
        <v>0.16616093782524471</v>
      </c>
      <c r="J7" s="108">
        <v>0.41760774065666606</v>
      </c>
      <c r="K7" s="108">
        <v>0.67221175326302451</v>
      </c>
      <c r="L7" s="108">
        <v>0.98636542781686787</v>
      </c>
      <c r="M7" s="108">
        <v>0.62132799857554355</v>
      </c>
      <c r="N7" s="108">
        <v>0.85103903755841481</v>
      </c>
    </row>
    <row r="8" spans="1:14" ht="16.5" thickBot="1" x14ac:dyDescent="0.3">
      <c r="A8" s="107" t="s">
        <v>4</v>
      </c>
      <c r="B8" s="108">
        <v>7.157535887024344</v>
      </c>
      <c r="C8" s="108">
        <v>0.73013654958065566</v>
      </c>
      <c r="D8" s="108">
        <v>1.6688471646622485</v>
      </c>
      <c r="E8" s="108">
        <v>5.8648768244282232</v>
      </c>
      <c r="F8" s="108">
        <v>0.11506346632756792</v>
      </c>
      <c r="G8" s="108">
        <v>0.37922846691593209</v>
      </c>
      <c r="H8" s="108">
        <v>0.21190950240115594</v>
      </c>
      <c r="I8" s="108">
        <v>0.16437275822829289</v>
      </c>
      <c r="J8" s="108">
        <v>0.39659781402377681</v>
      </c>
      <c r="K8" s="108">
        <v>0.57803971979056801</v>
      </c>
      <c r="L8" s="108">
        <v>1.5870376462303029</v>
      </c>
      <c r="M8" s="108">
        <v>1.427082016986597</v>
      </c>
      <c r="N8" s="108">
        <v>1.0858747524321954</v>
      </c>
    </row>
    <row r="9" spans="1:14" ht="16.5" thickBot="1" x14ac:dyDescent="0.3">
      <c r="A9" s="107" t="s">
        <v>5</v>
      </c>
      <c r="B9" s="108">
        <v>19.442131943757115</v>
      </c>
      <c r="C9" s="108">
        <v>2.1968289064184918</v>
      </c>
      <c r="D9" s="108">
        <v>3.3477152425685031</v>
      </c>
      <c r="E9" s="108">
        <v>5.9790727327848199</v>
      </c>
      <c r="F9" s="108">
        <v>0.5455054403213232</v>
      </c>
      <c r="G9" s="108">
        <v>0.37767597869652864</v>
      </c>
      <c r="H9" s="108">
        <v>0.37153342691974689</v>
      </c>
      <c r="I9" s="108">
        <v>0.19168886247263153</v>
      </c>
      <c r="J9" s="108">
        <v>3.0380249254917899</v>
      </c>
      <c r="K9" s="108">
        <v>0.91594155456080106</v>
      </c>
      <c r="L9" s="108">
        <v>4.3957135697892999</v>
      </c>
      <c r="M9" s="108">
        <v>6.218215278853771</v>
      </c>
      <c r="N9" s="108">
        <v>1.0406370399578961</v>
      </c>
    </row>
    <row r="10" spans="1:14" ht="16.5" thickBot="1" x14ac:dyDescent="0.3">
      <c r="A10" s="107" t="s">
        <v>6</v>
      </c>
      <c r="B10" s="108">
        <v>54.915342429916606</v>
      </c>
      <c r="C10" s="108">
        <v>6.0235678149860927</v>
      </c>
      <c r="D10" s="108">
        <v>21.293310153699277</v>
      </c>
      <c r="E10" s="108">
        <v>28.068002579221922</v>
      </c>
      <c r="F10" s="108">
        <v>0.11749158795057513</v>
      </c>
      <c r="G10" s="108">
        <v>5.8466813726639859E-3</v>
      </c>
      <c r="H10" s="108">
        <v>0.17329179539065773</v>
      </c>
      <c r="I10" s="108">
        <v>0.78923576726455424</v>
      </c>
      <c r="J10" s="108">
        <v>1.6182431868099554</v>
      </c>
      <c r="K10" s="108">
        <v>0.95846028810916606</v>
      </c>
      <c r="L10" s="108">
        <v>10.067046561158222</v>
      </c>
      <c r="M10" s="108">
        <v>12.010562717906883</v>
      </c>
      <c r="N10" s="108">
        <v>9.2020495636893334E-3</v>
      </c>
    </row>
    <row r="11" spans="1:14" ht="16.5" thickBot="1" x14ac:dyDescent="0.3">
      <c r="A11" s="107" t="s">
        <v>7</v>
      </c>
      <c r="B11" s="108">
        <v>17.653360737960266</v>
      </c>
      <c r="C11" s="108">
        <v>0.31859311044829774</v>
      </c>
      <c r="D11" s="108">
        <v>3.6259441348881856</v>
      </c>
      <c r="E11" s="108">
        <v>0.75293138792984793</v>
      </c>
      <c r="F11" s="108">
        <v>0.54031447515591091</v>
      </c>
      <c r="G11" s="108">
        <v>3.1300759075410245E-2</v>
      </c>
      <c r="H11" s="108">
        <v>0.49237643807820292</v>
      </c>
      <c r="I11" s="108">
        <v>0.90901404084707194</v>
      </c>
      <c r="J11" s="108">
        <v>0.22790277549379778</v>
      </c>
      <c r="K11" s="108">
        <v>1.284234931752525</v>
      </c>
      <c r="L11" s="108">
        <v>5.7148402062907504</v>
      </c>
      <c r="M11" s="108">
        <v>3.4361973037596001</v>
      </c>
      <c r="N11" s="108">
        <v>0.62436352239220794</v>
      </c>
    </row>
    <row r="12" spans="1:14" ht="16.5" thickBot="1" x14ac:dyDescent="0.3">
      <c r="A12" s="107" t="s">
        <v>8</v>
      </c>
      <c r="B12" s="108">
        <v>17.561302875305842</v>
      </c>
      <c r="C12" s="108">
        <v>2.1119801167500696</v>
      </c>
      <c r="D12" s="108">
        <v>3.377256544417262</v>
      </c>
      <c r="E12" s="108">
        <v>4.4917174841405325</v>
      </c>
      <c r="F12" s="108">
        <v>3.1438391696056424E-2</v>
      </c>
      <c r="G12" s="108">
        <v>0.63003281376456388</v>
      </c>
      <c r="H12" s="108">
        <v>0.25788736803401785</v>
      </c>
      <c r="I12" s="108">
        <v>0</v>
      </c>
      <c r="J12" s="108">
        <v>8.2123612334305568E-2</v>
      </c>
      <c r="K12" s="108">
        <v>0.85245995079427195</v>
      </c>
      <c r="L12" s="108">
        <v>3.7079619050351105</v>
      </c>
      <c r="M12" s="108">
        <v>5.8648015286801822</v>
      </c>
      <c r="N12" s="108">
        <v>6.0233868743177515E-2</v>
      </c>
    </row>
    <row r="13" spans="1:14" ht="16.5" thickBot="1" x14ac:dyDescent="0.3">
      <c r="A13" s="107" t="s">
        <v>9</v>
      </c>
      <c r="B13" s="108">
        <v>7.68248445921048</v>
      </c>
      <c r="C13" s="108">
        <v>0.4155629217986378</v>
      </c>
      <c r="D13" s="108">
        <v>1.4928572160133808</v>
      </c>
      <c r="E13" s="108">
        <v>1.4238217431014353</v>
      </c>
      <c r="F13" s="108">
        <v>0.37389157754724367</v>
      </c>
      <c r="G13" s="108">
        <v>0.29464147107476124</v>
      </c>
      <c r="H13" s="108">
        <v>0.3856093030568809</v>
      </c>
      <c r="I13" s="108">
        <v>0.51673803495212256</v>
      </c>
      <c r="J13" s="108">
        <v>0.37200890382234869</v>
      </c>
      <c r="K13" s="108">
        <v>1.5956967273751399</v>
      </c>
      <c r="L13" s="108">
        <v>1.5924302954737255</v>
      </c>
      <c r="M13" s="108">
        <v>1.1592774643512858</v>
      </c>
      <c r="N13" s="108">
        <v>2.5392802952474884</v>
      </c>
    </row>
    <row r="14" spans="1:14" ht="16.5" thickBot="1" x14ac:dyDescent="0.3">
      <c r="A14" s="238" t="s">
        <v>10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40"/>
    </row>
    <row r="15" spans="1:14" ht="16.5" thickBot="1" x14ac:dyDescent="0.3">
      <c r="A15" s="107" t="s">
        <v>11</v>
      </c>
      <c r="B15" s="108">
        <v>10.623425220235214</v>
      </c>
      <c r="C15" s="108">
        <v>0.58305681664560693</v>
      </c>
      <c r="D15" s="108">
        <v>2.1151696255648305</v>
      </c>
      <c r="E15" s="108">
        <v>2.3465284931752111</v>
      </c>
      <c r="F15" s="108">
        <v>0.37673297563771291</v>
      </c>
      <c r="G15" s="108">
        <v>0.27939108295970239</v>
      </c>
      <c r="H15" s="108">
        <v>0.41486986652657071</v>
      </c>
      <c r="I15" s="108">
        <v>0.42973291351725651</v>
      </c>
      <c r="J15" s="108">
        <v>0.61040924948522224</v>
      </c>
      <c r="K15" s="108">
        <v>1.4387009500329753</v>
      </c>
      <c r="L15" s="108">
        <v>2.0477474427458011</v>
      </c>
      <c r="M15" s="108">
        <v>1.6555095585765094</v>
      </c>
      <c r="N15" s="108">
        <v>1.9348661355180801</v>
      </c>
    </row>
    <row r="16" spans="1:14" ht="16.5" thickBot="1" x14ac:dyDescent="0.3">
      <c r="A16" s="157" t="s">
        <v>78</v>
      </c>
      <c r="B16" s="158">
        <v>7.68248445921048</v>
      </c>
      <c r="C16" s="158">
        <v>0.4155629217986378</v>
      </c>
      <c r="D16" s="158">
        <v>1.4928572160133808</v>
      </c>
      <c r="E16" s="158">
        <v>1.4238217431014353</v>
      </c>
      <c r="F16" s="158">
        <v>0.37389157754724367</v>
      </c>
      <c r="G16" s="158">
        <v>0.29464147107476124</v>
      </c>
      <c r="H16" s="158">
        <v>0.3856093030568809</v>
      </c>
      <c r="I16" s="158">
        <v>0.51673803495212256</v>
      </c>
      <c r="J16" s="158">
        <v>0.37200890382234869</v>
      </c>
      <c r="K16" s="158">
        <v>1.5956967273751399</v>
      </c>
      <c r="L16" s="158">
        <v>1.5924302954737255</v>
      </c>
      <c r="M16" s="158">
        <v>1.1592774643512858</v>
      </c>
      <c r="N16" s="158">
        <v>2.5392802952474884</v>
      </c>
    </row>
    <row r="17" spans="1:14" ht="16.5" thickBot="1" x14ac:dyDescent="0.3">
      <c r="A17" s="157" t="s">
        <v>79</v>
      </c>
      <c r="B17" s="158">
        <v>15.243900223136375</v>
      </c>
      <c r="C17" s="158">
        <v>0.83875238287372789</v>
      </c>
      <c r="D17" s="158">
        <v>3.1103083128489168</v>
      </c>
      <c r="E17" s="158">
        <v>3.8037366554936924</v>
      </c>
      <c r="F17" s="158">
        <v>0.38107677191113176</v>
      </c>
      <c r="G17" s="158">
        <v>0.26341284337947846</v>
      </c>
      <c r="H17" s="158">
        <v>0.45531354009302161</v>
      </c>
      <c r="I17" s="158">
        <v>0.29192838981768698</v>
      </c>
      <c r="J17" s="158">
        <v>0.97888996533276096</v>
      </c>
      <c r="K17" s="158">
        <v>1.1952020795612681</v>
      </c>
      <c r="L17" s="158">
        <v>2.7802914587137768</v>
      </c>
      <c r="M17" s="158">
        <v>2.447671506060372</v>
      </c>
      <c r="N17" s="158">
        <v>0.98491842041215416</v>
      </c>
    </row>
    <row r="18" spans="1:14" ht="16.5" thickBot="1" x14ac:dyDescent="0.3">
      <c r="A18" s="107" t="s">
        <v>12</v>
      </c>
      <c r="B18" s="108">
        <v>14.142599583299791</v>
      </c>
      <c r="C18" s="108">
        <v>1.0779680743497819</v>
      </c>
      <c r="D18" s="108">
        <v>3.1994711084719754</v>
      </c>
      <c r="E18" s="108">
        <v>5.1606464719424761</v>
      </c>
      <c r="F18" s="108">
        <v>0.19738319108952512</v>
      </c>
      <c r="G18" s="108">
        <v>0.19386293137317229</v>
      </c>
      <c r="H18" s="108">
        <v>0.23649308640207004</v>
      </c>
      <c r="I18" s="108">
        <v>0.19899738932488931</v>
      </c>
      <c r="J18" s="108">
        <v>0.96338850050594127</v>
      </c>
      <c r="K18" s="108">
        <v>0.60573283133153122</v>
      </c>
      <c r="L18" s="108">
        <v>2.6036115242342621</v>
      </c>
      <c r="M18" s="108">
        <v>2.576862394034185</v>
      </c>
      <c r="N18" s="108">
        <v>0.79751137904344604</v>
      </c>
    </row>
    <row r="19" spans="1:14" ht="16.5" thickBot="1" x14ac:dyDescent="0.3">
      <c r="A19" s="238" t="s">
        <v>96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40"/>
    </row>
    <row r="20" spans="1:14" ht="16.5" thickBot="1" x14ac:dyDescent="0.3">
      <c r="A20" s="107" t="s">
        <v>40</v>
      </c>
      <c r="B20" s="108">
        <v>20.624135038413669</v>
      </c>
      <c r="C20" s="108">
        <v>2.2604117237041979</v>
      </c>
      <c r="D20" s="108">
        <v>0.29621569136689246</v>
      </c>
      <c r="E20" s="108">
        <v>8.4932842004598044</v>
      </c>
      <c r="F20" s="108">
        <v>0.5528154325023551</v>
      </c>
      <c r="G20" s="108">
        <v>0.33130737503347474</v>
      </c>
      <c r="H20" s="108">
        <v>9.6620320469804566E-2</v>
      </c>
      <c r="I20" s="108">
        <v>0.20828183467257338</v>
      </c>
      <c r="J20" s="108">
        <v>0.37642081931032212</v>
      </c>
      <c r="K20" s="108">
        <v>2.3343858047688644E-3</v>
      </c>
      <c r="L20" s="108">
        <v>1.6414228105784874</v>
      </c>
      <c r="M20" s="108">
        <v>1.4556523247619375</v>
      </c>
      <c r="N20" s="108">
        <v>0.80755281748950281</v>
      </c>
    </row>
    <row r="21" spans="1:14" ht="16.5" thickBot="1" x14ac:dyDescent="0.3">
      <c r="A21" s="107" t="s">
        <v>24</v>
      </c>
      <c r="B21" s="108">
        <v>14.721324016056506</v>
      </c>
      <c r="C21" s="108">
        <v>0.51941512617847185</v>
      </c>
      <c r="D21" s="108">
        <v>0.1903313047154355</v>
      </c>
      <c r="E21" s="108">
        <v>5.1560157286211679</v>
      </c>
      <c r="F21" s="108">
        <v>0.17088487816153633</v>
      </c>
      <c r="G21" s="108">
        <v>0.10638629237070563</v>
      </c>
      <c r="H21" s="108">
        <v>0.11587642782523316</v>
      </c>
      <c r="I21" s="108">
        <v>5.9198089886221356E-2</v>
      </c>
      <c r="J21" s="108">
        <v>0.75481969199790422</v>
      </c>
      <c r="K21" s="108">
        <v>8.4337061719575966E-3</v>
      </c>
      <c r="L21" s="108">
        <v>1.2154513087667502</v>
      </c>
      <c r="M21" s="108">
        <v>1.5687132498502505</v>
      </c>
      <c r="N21" s="108">
        <v>0.4855329115433204</v>
      </c>
    </row>
    <row r="22" spans="1:14" ht="16.5" thickBot="1" x14ac:dyDescent="0.3">
      <c r="A22" s="107" t="s">
        <v>25</v>
      </c>
      <c r="B22" s="108">
        <v>10.963721169009261</v>
      </c>
      <c r="C22" s="108">
        <v>0.25854499801430814</v>
      </c>
      <c r="D22" s="108">
        <v>0.81743475261197951</v>
      </c>
      <c r="E22" s="108">
        <v>2.9458874868219729</v>
      </c>
      <c r="F22" s="108">
        <v>0.10625438667623219</v>
      </c>
      <c r="G22" s="108">
        <v>0.17109209576188297</v>
      </c>
      <c r="H22" s="108">
        <v>8.6741675115656391E-2</v>
      </c>
      <c r="I22" s="108">
        <v>0.17417234652222641</v>
      </c>
      <c r="J22" s="108">
        <v>1.0313380271228145</v>
      </c>
      <c r="K22" s="108">
        <v>8.7537660847847309E-3</v>
      </c>
      <c r="L22" s="108">
        <v>1.3526636930869327</v>
      </c>
      <c r="M22" s="108">
        <v>2.0902129611041911</v>
      </c>
      <c r="N22" s="108">
        <v>0.60684367534453865</v>
      </c>
    </row>
    <row r="23" spans="1:14" ht="16.5" thickBot="1" x14ac:dyDescent="0.3">
      <c r="A23" s="107" t="s">
        <v>26</v>
      </c>
      <c r="B23" s="108">
        <v>10.567254679724748</v>
      </c>
      <c r="C23" s="108">
        <v>0.85008075800142446</v>
      </c>
      <c r="D23" s="108">
        <v>3.8921415337163952</v>
      </c>
      <c r="E23" s="108">
        <v>2.9560840417260241</v>
      </c>
      <c r="F23" s="108">
        <v>0.12711369982378448</v>
      </c>
      <c r="G23" s="108">
        <v>0.17880163660594661</v>
      </c>
      <c r="H23" s="108">
        <v>0.16875266523593213</v>
      </c>
      <c r="I23" s="108">
        <v>0.3792959103879775</v>
      </c>
      <c r="J23" s="108">
        <v>1.0797815022327248</v>
      </c>
      <c r="K23" s="108">
        <v>0.70010026639917233</v>
      </c>
      <c r="L23" s="108">
        <v>3.8129430345954689</v>
      </c>
      <c r="M23" s="108">
        <v>3.3030098525589793</v>
      </c>
      <c r="N23" s="108">
        <v>1.337535189658323</v>
      </c>
    </row>
    <row r="24" spans="1:14" ht="16.5" thickBot="1" x14ac:dyDescent="0.3">
      <c r="A24" s="107" t="s">
        <v>41</v>
      </c>
      <c r="B24" s="108">
        <v>10.799962555592705</v>
      </c>
      <c r="C24" s="108">
        <v>0.58632022864333233</v>
      </c>
      <c r="D24" s="108">
        <v>19.846609790010113</v>
      </c>
      <c r="E24" s="108">
        <v>4.8764491712460858</v>
      </c>
      <c r="F24" s="108">
        <v>0.46495934439878051</v>
      </c>
      <c r="G24" s="108">
        <v>0.5472070439167438</v>
      </c>
      <c r="H24" s="108">
        <v>2.6874912723118021</v>
      </c>
      <c r="I24" s="108">
        <v>0.15999145842725365</v>
      </c>
      <c r="J24" s="108">
        <v>1.4304628793997947</v>
      </c>
      <c r="K24" s="108">
        <v>8.5293763034505385</v>
      </c>
      <c r="L24" s="108">
        <v>1.845634046156051</v>
      </c>
      <c r="M24" s="108">
        <v>2.0075153308491629</v>
      </c>
      <c r="N24" s="108">
        <v>2.2266905780304631</v>
      </c>
    </row>
    <row r="25" spans="1:14" ht="16.5" thickBot="1" x14ac:dyDescent="0.3">
      <c r="A25" s="112" t="s">
        <v>14</v>
      </c>
      <c r="B25" s="113">
        <v>13.423090722373528</v>
      </c>
      <c r="C25" s="113">
        <v>0.97593888542220064</v>
      </c>
      <c r="D25" s="113">
        <v>2.9788976873293289</v>
      </c>
      <c r="E25" s="113">
        <v>4.5844738926669866</v>
      </c>
      <c r="F25" s="113">
        <v>0.2341942065271915</v>
      </c>
      <c r="G25" s="113">
        <v>0.2120457747605396</v>
      </c>
      <c r="H25" s="113">
        <v>0.27269683470520206</v>
      </c>
      <c r="I25" s="113">
        <v>0.24618820997334176</v>
      </c>
      <c r="J25" s="113">
        <v>0.89067747939078801</v>
      </c>
      <c r="K25" s="113">
        <v>0.77682576998642128</v>
      </c>
      <c r="L25" s="113">
        <v>2.4913338347820915</v>
      </c>
      <c r="M25" s="113">
        <v>2.3892218851560143</v>
      </c>
      <c r="N25" s="113">
        <v>1.0303632862862975</v>
      </c>
    </row>
    <row r="27" spans="1:14" x14ac:dyDescent="0.25">
      <c r="C27" s="42" t="s">
        <v>287</v>
      </c>
    </row>
  </sheetData>
  <mergeCells count="4">
    <mergeCell ref="A1:G1"/>
    <mergeCell ref="A4:N4"/>
    <mergeCell ref="A14:N14"/>
    <mergeCell ref="A19:N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73680-8B41-490B-893B-4361ECC8DAFF}">
  <dimension ref="A1:F28"/>
  <sheetViews>
    <sheetView workbookViewId="0">
      <selection activeCell="B22" sqref="B22"/>
    </sheetView>
  </sheetViews>
  <sheetFormatPr baseColWidth="10" defaultRowHeight="15" x14ac:dyDescent="0.25"/>
  <cols>
    <col min="1" max="1" width="46.7109375" customWidth="1"/>
    <col min="2" max="2" width="22.85546875" customWidth="1"/>
    <col min="3" max="3" width="18.7109375" customWidth="1"/>
    <col min="4" max="4" width="23.42578125" customWidth="1"/>
    <col min="5" max="5" width="17.85546875" customWidth="1"/>
  </cols>
  <sheetData>
    <row r="1" spans="1:6" s="48" customFormat="1" ht="15.75" x14ac:dyDescent="0.25">
      <c r="A1" s="61" t="s">
        <v>97</v>
      </c>
      <c r="B1" s="61"/>
      <c r="C1" s="61"/>
      <c r="D1" s="61"/>
      <c r="E1" s="61"/>
      <c r="F1" s="61"/>
    </row>
    <row r="2" spans="1:6" ht="16.5" thickBot="1" x14ac:dyDescent="0.3">
      <c r="A2" s="40"/>
      <c r="B2" s="40"/>
      <c r="C2" s="40"/>
      <c r="D2" s="40"/>
      <c r="E2" s="17"/>
      <c r="F2" s="17"/>
    </row>
    <row r="3" spans="1:6" ht="15.75" x14ac:dyDescent="0.25">
      <c r="A3" s="249" t="s">
        <v>298</v>
      </c>
      <c r="B3" s="251" t="s">
        <v>98</v>
      </c>
      <c r="C3" s="251" t="s">
        <v>99</v>
      </c>
      <c r="D3" s="251" t="s">
        <v>100</v>
      </c>
      <c r="E3" s="52"/>
      <c r="F3" s="53"/>
    </row>
    <row r="4" spans="1:6" ht="15.75" thickBot="1" x14ac:dyDescent="0.3">
      <c r="A4" s="250"/>
      <c r="B4" s="252"/>
      <c r="C4" s="252"/>
      <c r="D4" s="252"/>
      <c r="E4" s="15"/>
      <c r="F4" s="54"/>
    </row>
    <row r="5" spans="1:6" ht="15" customHeight="1" thickBot="1" x14ac:dyDescent="0.3">
      <c r="A5" s="55" t="s">
        <v>0</v>
      </c>
      <c r="B5" s="49"/>
      <c r="C5" s="49"/>
      <c r="D5" s="49"/>
      <c r="E5" s="21"/>
      <c r="F5" s="54"/>
    </row>
    <row r="6" spans="1:6" ht="16.5" thickBot="1" x14ac:dyDescent="0.3">
      <c r="A6" s="56" t="s">
        <v>1</v>
      </c>
      <c r="B6" s="116">
        <v>99.243668869211803</v>
      </c>
      <c r="C6" s="116">
        <v>0.11415801620534971</v>
      </c>
      <c r="D6" s="116">
        <v>0.64217311458366844</v>
      </c>
      <c r="E6" s="21"/>
      <c r="F6" s="54"/>
    </row>
    <row r="7" spans="1:6" ht="16.5" thickBot="1" x14ac:dyDescent="0.3">
      <c r="A7" s="56" t="s">
        <v>2</v>
      </c>
      <c r="B7" s="116">
        <v>90.524814667582348</v>
      </c>
      <c r="C7" s="116">
        <v>3.3816893566228643</v>
      </c>
      <c r="D7" s="116">
        <v>6.0934959757945242</v>
      </c>
      <c r="E7" s="21"/>
      <c r="F7" s="54"/>
    </row>
    <row r="8" spans="1:6" ht="16.5" thickBot="1" x14ac:dyDescent="0.3">
      <c r="A8" s="56" t="s">
        <v>3</v>
      </c>
      <c r="B8" s="116">
        <v>95.660869491053361</v>
      </c>
      <c r="C8" s="116">
        <v>0.19272547204899498</v>
      </c>
      <c r="D8" s="116">
        <v>4.1464050368971721</v>
      </c>
      <c r="E8" s="21"/>
      <c r="F8" s="54"/>
    </row>
    <row r="9" spans="1:6" ht="16.5" thickBot="1" x14ac:dyDescent="0.3">
      <c r="A9" s="56" t="s">
        <v>4</v>
      </c>
      <c r="B9" s="116">
        <v>60.539406661432835</v>
      </c>
      <c r="C9" s="116">
        <v>9.2087985126703395E-2</v>
      </c>
      <c r="D9" s="116">
        <v>39.368505353440433</v>
      </c>
      <c r="E9" s="21"/>
      <c r="F9" s="54"/>
    </row>
    <row r="10" spans="1:6" ht="16.5" thickBot="1" x14ac:dyDescent="0.3">
      <c r="A10" s="56" t="s">
        <v>5</v>
      </c>
      <c r="B10" s="116">
        <v>81.964872945172971</v>
      </c>
      <c r="C10" s="116">
        <v>3.6929972824842969</v>
      </c>
      <c r="D10" s="116">
        <v>14.342129772342979</v>
      </c>
      <c r="E10" s="21"/>
      <c r="F10" s="54"/>
    </row>
    <row r="11" spans="1:6" ht="16.5" thickBot="1" x14ac:dyDescent="0.3">
      <c r="A11" s="56" t="s">
        <v>6</v>
      </c>
      <c r="B11" s="116">
        <v>92.859278567134353</v>
      </c>
      <c r="C11" s="116">
        <v>0</v>
      </c>
      <c r="D11" s="116">
        <v>7.1407214328656083</v>
      </c>
      <c r="E11" s="21"/>
      <c r="F11" s="54"/>
    </row>
    <row r="12" spans="1:6" ht="16.5" thickBot="1" x14ac:dyDescent="0.3">
      <c r="A12" s="56" t="s">
        <v>7</v>
      </c>
      <c r="B12" s="116">
        <v>87.240369505730797</v>
      </c>
      <c r="C12" s="116">
        <v>7.2208192673519467E-2</v>
      </c>
      <c r="D12" s="116">
        <v>12.687422301595259</v>
      </c>
      <c r="E12" s="21"/>
      <c r="F12" s="54"/>
    </row>
    <row r="13" spans="1:6" ht="16.5" thickBot="1" x14ac:dyDescent="0.3">
      <c r="A13" s="56" t="s">
        <v>8</v>
      </c>
      <c r="B13" s="116">
        <v>99.465087130972236</v>
      </c>
      <c r="C13" s="116">
        <v>0.53491286902766588</v>
      </c>
      <c r="D13" s="116">
        <v>0</v>
      </c>
      <c r="E13" s="21"/>
      <c r="F13" s="54"/>
    </row>
    <row r="14" spans="1:6" ht="16.5" thickBot="1" x14ac:dyDescent="0.3">
      <c r="A14" s="56" t="s">
        <v>9</v>
      </c>
      <c r="B14" s="116">
        <v>94.470719342332018</v>
      </c>
      <c r="C14" s="116">
        <v>3.0154690729134388</v>
      </c>
      <c r="D14" s="116">
        <v>2.5138115847541718</v>
      </c>
      <c r="E14" s="21"/>
      <c r="F14" s="54"/>
    </row>
    <row r="15" spans="1:6" ht="16.5" thickBot="1" x14ac:dyDescent="0.3">
      <c r="A15" s="57" t="s">
        <v>10</v>
      </c>
      <c r="B15" s="50"/>
      <c r="C15" s="50"/>
      <c r="D15" s="51"/>
      <c r="E15" s="21"/>
      <c r="F15" s="54"/>
    </row>
    <row r="16" spans="1:6" ht="16.5" thickBot="1" x14ac:dyDescent="0.3">
      <c r="A16" s="56" t="s">
        <v>11</v>
      </c>
      <c r="B16" s="116">
        <v>93.483077263709802</v>
      </c>
      <c r="C16" s="116">
        <v>3.5567777241489504</v>
      </c>
      <c r="D16" s="116">
        <v>2.9601450121409401</v>
      </c>
      <c r="E16" s="21"/>
      <c r="F16" s="54"/>
    </row>
    <row r="17" spans="1:6" ht="16.5" thickBot="1" x14ac:dyDescent="0.3">
      <c r="A17" s="58" t="s">
        <v>78</v>
      </c>
      <c r="B17" s="159">
        <v>94.470719342332018</v>
      </c>
      <c r="C17" s="159">
        <v>2.5138115847541718</v>
      </c>
      <c r="D17" s="159">
        <v>3.0154690729134388</v>
      </c>
      <c r="E17" s="21"/>
      <c r="F17" s="54"/>
    </row>
    <row r="18" spans="1:6" ht="16.5" thickBot="1" x14ac:dyDescent="0.3">
      <c r="A18" s="58" t="s">
        <v>79</v>
      </c>
      <c r="B18" s="159">
        <v>92.366736192264113</v>
      </c>
      <c r="C18" s="159">
        <v>4.7366304742247047</v>
      </c>
      <c r="D18" s="159">
        <v>2.8966333335104566</v>
      </c>
      <c r="E18" s="21"/>
      <c r="F18" s="54"/>
    </row>
    <row r="19" spans="1:6" ht="16.5" thickBot="1" x14ac:dyDescent="0.3">
      <c r="A19" s="56" t="s">
        <v>12</v>
      </c>
      <c r="B19" s="116">
        <v>85.410508891056196</v>
      </c>
      <c r="C19" s="116">
        <v>13.429060354830447</v>
      </c>
      <c r="D19" s="116">
        <v>1.1604307541131604</v>
      </c>
      <c r="E19" s="21"/>
      <c r="F19" s="54"/>
    </row>
    <row r="20" spans="1:6" ht="16.5" thickBot="1" x14ac:dyDescent="0.3">
      <c r="A20" s="253" t="s">
        <v>80</v>
      </c>
      <c r="B20" s="239"/>
      <c r="C20" s="50"/>
      <c r="D20" s="51"/>
      <c r="E20" s="21"/>
      <c r="F20" s="54"/>
    </row>
    <row r="21" spans="1:6" ht="16.5" thickBot="1" x14ac:dyDescent="0.3">
      <c r="A21" s="56" t="s">
        <v>29</v>
      </c>
      <c r="B21" s="116">
        <v>84.339249145609557</v>
      </c>
      <c r="C21" s="116">
        <v>14.089157412369646</v>
      </c>
      <c r="D21" s="116">
        <v>1.5715934420208906</v>
      </c>
      <c r="E21" s="21"/>
      <c r="F21" s="54"/>
    </row>
    <row r="22" spans="1:6" ht="16.5" thickBot="1" x14ac:dyDescent="0.3">
      <c r="A22" s="56" t="s">
        <v>81</v>
      </c>
      <c r="B22" s="116">
        <v>86.787391726567051</v>
      </c>
      <c r="C22" s="116">
        <v>11.99026191896378</v>
      </c>
      <c r="D22" s="116">
        <v>1.2223463544692095</v>
      </c>
      <c r="E22" s="21"/>
      <c r="F22" s="54"/>
    </row>
    <row r="23" spans="1:6" ht="16.5" thickBot="1" x14ac:dyDescent="0.3">
      <c r="A23" s="56" t="s">
        <v>30</v>
      </c>
      <c r="B23" s="116">
        <v>92.199084544827372</v>
      </c>
      <c r="C23" s="116">
        <v>5.5593346969561681</v>
      </c>
      <c r="D23" s="116">
        <v>2.241580758216462</v>
      </c>
      <c r="E23" s="21"/>
      <c r="F23" s="54"/>
    </row>
    <row r="24" spans="1:6" ht="16.5" thickBot="1" x14ac:dyDescent="0.3">
      <c r="A24" s="56" t="s">
        <v>31</v>
      </c>
      <c r="B24" s="116">
        <v>96.690914947740737</v>
      </c>
      <c r="C24" s="116">
        <v>2.1794522098545439</v>
      </c>
      <c r="D24" s="116">
        <v>1.1296328424046684</v>
      </c>
      <c r="E24" s="21"/>
      <c r="F24" s="54"/>
    </row>
    <row r="25" spans="1:6" ht="16.5" thickBot="1" x14ac:dyDescent="0.3">
      <c r="A25" s="62" t="s">
        <v>32</v>
      </c>
      <c r="B25" s="116">
        <v>100.00000000000001</v>
      </c>
      <c r="C25" s="116">
        <v>0</v>
      </c>
      <c r="D25" s="116">
        <v>0</v>
      </c>
      <c r="E25" s="21"/>
      <c r="F25" s="54"/>
    </row>
    <row r="26" spans="1:6" ht="17.25" thickTop="1" thickBot="1" x14ac:dyDescent="0.3">
      <c r="A26" s="63" t="s">
        <v>14</v>
      </c>
      <c r="B26" s="117">
        <v>87.150084363732958</v>
      </c>
      <c r="C26" s="117">
        <v>11.301660507484673</v>
      </c>
      <c r="D26" s="117">
        <v>1.5482551287815942</v>
      </c>
      <c r="E26" s="59"/>
      <c r="F26" s="60"/>
    </row>
    <row r="27" spans="1:6" ht="16.5" thickTop="1" x14ac:dyDescent="0.25">
      <c r="A27" s="42"/>
    </row>
    <row r="28" spans="1:6" ht="15.75" x14ac:dyDescent="0.25">
      <c r="B28" s="42" t="s">
        <v>287</v>
      </c>
    </row>
  </sheetData>
  <mergeCells count="5">
    <mergeCell ref="A3:A4"/>
    <mergeCell ref="B3:B4"/>
    <mergeCell ref="C3:C4"/>
    <mergeCell ref="D3:D4"/>
    <mergeCell ref="A20:B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7E095-5540-4E05-B674-5AC3E94D6D13}">
  <dimension ref="A1:L28"/>
  <sheetViews>
    <sheetView workbookViewId="0">
      <selection activeCell="H14" sqref="H14"/>
    </sheetView>
  </sheetViews>
  <sheetFormatPr baseColWidth="10" defaultRowHeight="15" x14ac:dyDescent="0.25"/>
  <cols>
    <col min="1" max="1" width="24" customWidth="1"/>
    <col min="2" max="12" width="18.28515625" customWidth="1"/>
  </cols>
  <sheetData>
    <row r="1" spans="1:12" ht="38.25" customHeight="1" x14ac:dyDescent="0.25">
      <c r="A1" s="241" t="s">
        <v>103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12" ht="15.75" thickBot="1" x14ac:dyDescent="0.3"/>
    <row r="3" spans="1:12" x14ac:dyDescent="0.25">
      <c r="A3" s="262" t="s">
        <v>298</v>
      </c>
      <c r="B3" s="257" t="s">
        <v>104</v>
      </c>
      <c r="C3" s="257" t="s">
        <v>105</v>
      </c>
      <c r="D3" s="257" t="s">
        <v>106</v>
      </c>
      <c r="E3" s="257" t="s">
        <v>107</v>
      </c>
      <c r="F3" s="257" t="s">
        <v>108</v>
      </c>
      <c r="G3" s="257" t="s">
        <v>109</v>
      </c>
      <c r="H3" s="257" t="s">
        <v>110</v>
      </c>
      <c r="I3" s="257" t="s">
        <v>111</v>
      </c>
      <c r="J3" s="257" t="s">
        <v>112</v>
      </c>
      <c r="K3" s="257" t="s">
        <v>113</v>
      </c>
      <c r="L3" s="257" t="s">
        <v>114</v>
      </c>
    </row>
    <row r="4" spans="1:12" ht="15.75" thickBot="1" x14ac:dyDescent="0.3">
      <c r="A4" s="263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</row>
    <row r="5" spans="1:12" ht="17.25" customHeight="1" thickBot="1" x14ac:dyDescent="0.3">
      <c r="A5" s="259" t="s">
        <v>0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1"/>
    </row>
    <row r="6" spans="1:12" ht="17.25" thickBot="1" x14ac:dyDescent="0.3">
      <c r="A6" s="44" t="s">
        <v>1</v>
      </c>
      <c r="B6" s="114">
        <v>6.4960851105771891</v>
      </c>
      <c r="C6" s="114">
        <v>81.239905194999778</v>
      </c>
      <c r="D6" s="114">
        <v>4.7802439168420081</v>
      </c>
      <c r="E6" s="114">
        <v>0.14320512480259082</v>
      </c>
      <c r="F6" s="114">
        <v>1.0197340005378208</v>
      </c>
      <c r="G6" s="114">
        <v>2.6148892512638744</v>
      </c>
      <c r="H6" s="114">
        <v>0.64217311458366844</v>
      </c>
      <c r="I6" s="114">
        <v>0.11415801620534971</v>
      </c>
      <c r="J6" s="114">
        <v>0</v>
      </c>
      <c r="K6" s="114">
        <v>1.7523121675622984</v>
      </c>
      <c r="L6" s="114">
        <v>1.1972941026262485</v>
      </c>
    </row>
    <row r="7" spans="1:12" ht="17.25" thickBot="1" x14ac:dyDescent="0.3">
      <c r="A7" s="44" t="s">
        <v>2</v>
      </c>
      <c r="B7" s="114">
        <v>2.5464450581781879</v>
      </c>
      <c r="C7" s="114">
        <v>64.068764634908177</v>
      </c>
      <c r="D7" s="114">
        <v>2.4578073908474698</v>
      </c>
      <c r="E7" s="114">
        <v>0.13168692998298542</v>
      </c>
      <c r="F7" s="114">
        <v>10.186472789014248</v>
      </c>
      <c r="G7" s="114">
        <v>2.0717547631492419</v>
      </c>
      <c r="H7" s="114">
        <v>6.0934959757945242</v>
      </c>
      <c r="I7" s="114">
        <v>3.3816893566228643</v>
      </c>
      <c r="J7" s="114">
        <v>5.3026050698323761</v>
      </c>
      <c r="K7" s="114">
        <v>1.3510752314033478</v>
      </c>
      <c r="L7" s="114">
        <v>2.4082028002663116</v>
      </c>
    </row>
    <row r="8" spans="1:12" ht="17.25" thickBot="1" x14ac:dyDescent="0.3">
      <c r="A8" s="44" t="s">
        <v>3</v>
      </c>
      <c r="B8" s="114">
        <v>2.7584912408757258</v>
      </c>
      <c r="C8" s="114">
        <v>60.045875121591678</v>
      </c>
      <c r="D8" s="114">
        <v>5.0221289956195889</v>
      </c>
      <c r="E8" s="114">
        <v>0</v>
      </c>
      <c r="F8" s="114">
        <v>13.761324459629595</v>
      </c>
      <c r="G8" s="114">
        <v>7.602293343388979</v>
      </c>
      <c r="H8" s="114">
        <v>4.1464050368971721</v>
      </c>
      <c r="I8" s="114">
        <v>0.19272547204899498</v>
      </c>
      <c r="J8" s="114">
        <v>0</v>
      </c>
      <c r="K8" s="114">
        <v>3.576197386618686</v>
      </c>
      <c r="L8" s="114">
        <v>2.8945589433291179</v>
      </c>
    </row>
    <row r="9" spans="1:12" ht="17.25" thickBot="1" x14ac:dyDescent="0.3">
      <c r="A9" s="44" t="s">
        <v>4</v>
      </c>
      <c r="B9" s="114">
        <v>1.9707861015225174</v>
      </c>
      <c r="C9" s="114">
        <v>51.352268825481403</v>
      </c>
      <c r="D9" s="114">
        <v>5.7119197638156249</v>
      </c>
      <c r="E9" s="114">
        <v>0</v>
      </c>
      <c r="F9" s="114">
        <v>0.89471174933075048</v>
      </c>
      <c r="G9" s="114">
        <v>0.24689522763382835</v>
      </c>
      <c r="H9" s="114">
        <v>39.368505353440433</v>
      </c>
      <c r="I9" s="114">
        <v>9.2087985126703395E-2</v>
      </c>
      <c r="J9" s="114">
        <v>0</v>
      </c>
      <c r="K9" s="114">
        <v>0</v>
      </c>
      <c r="L9" s="114">
        <v>0.36282499364871118</v>
      </c>
    </row>
    <row r="10" spans="1:12" ht="17.25" thickBot="1" x14ac:dyDescent="0.3">
      <c r="A10" s="44" t="s">
        <v>5</v>
      </c>
      <c r="B10" s="114">
        <v>1.7186350394479391</v>
      </c>
      <c r="C10" s="114">
        <v>51.176788937708793</v>
      </c>
      <c r="D10" s="114">
        <v>10.74319072123351</v>
      </c>
      <c r="E10" s="114">
        <v>5.7490348795567831E-2</v>
      </c>
      <c r="F10" s="114">
        <v>0.54333722691772879</v>
      </c>
      <c r="G10" s="114">
        <v>1.6149389033371793</v>
      </c>
      <c r="H10" s="114">
        <v>14.342129772342979</v>
      </c>
      <c r="I10" s="114">
        <v>3.6929972824842969</v>
      </c>
      <c r="J10" s="114">
        <v>1.4631888683309475</v>
      </c>
      <c r="K10" s="114">
        <v>0.87181353840022924</v>
      </c>
      <c r="L10" s="114">
        <v>13.775489361001078</v>
      </c>
    </row>
    <row r="11" spans="1:12" ht="17.25" thickBot="1" x14ac:dyDescent="0.3">
      <c r="A11" s="44" t="s">
        <v>6</v>
      </c>
      <c r="B11" s="114">
        <v>4.1175062893336811</v>
      </c>
      <c r="C11" s="114">
        <v>83.371183752920757</v>
      </c>
      <c r="D11" s="114">
        <v>2.9757784120378212</v>
      </c>
      <c r="E11" s="114">
        <v>2.7390905452103285E-2</v>
      </c>
      <c r="F11" s="114">
        <v>7.645106055075937E-2</v>
      </c>
      <c r="G11" s="114">
        <v>2.6132952757265949E-2</v>
      </c>
      <c r="H11" s="114">
        <v>7.1407214328656083</v>
      </c>
      <c r="I11" s="114">
        <v>0</v>
      </c>
      <c r="J11" s="114">
        <v>0</v>
      </c>
      <c r="K11" s="114">
        <v>2.2648351940819653</v>
      </c>
      <c r="L11" s="114">
        <v>0</v>
      </c>
    </row>
    <row r="12" spans="1:12" ht="17.25" thickBot="1" x14ac:dyDescent="0.3">
      <c r="A12" s="44" t="s">
        <v>7</v>
      </c>
      <c r="B12" s="114">
        <v>16.412251637660361</v>
      </c>
      <c r="C12" s="114">
        <v>56.200839942445356</v>
      </c>
      <c r="D12" s="114">
        <v>11.896156469920617</v>
      </c>
      <c r="E12" s="114">
        <v>0.3575322990050856</v>
      </c>
      <c r="F12" s="114">
        <v>0.82099242822953111</v>
      </c>
      <c r="G12" s="114">
        <v>0.14315646402395527</v>
      </c>
      <c r="H12" s="114">
        <v>12.687422301595259</v>
      </c>
      <c r="I12" s="114">
        <v>7.2208192673519467E-2</v>
      </c>
      <c r="J12" s="114">
        <v>1.2331621789027978</v>
      </c>
      <c r="K12" s="114">
        <v>0.1762780855430913</v>
      </c>
      <c r="L12" s="114">
        <v>0</v>
      </c>
    </row>
    <row r="13" spans="1:12" ht="17.25" thickBot="1" x14ac:dyDescent="0.3">
      <c r="A13" s="44" t="s">
        <v>8</v>
      </c>
      <c r="B13" s="114">
        <v>0</v>
      </c>
      <c r="C13" s="114">
        <v>66.589369966368423</v>
      </c>
      <c r="D13" s="114">
        <v>28.155475419103464</v>
      </c>
      <c r="E13" s="114">
        <v>0</v>
      </c>
      <c r="F13" s="114">
        <v>0</v>
      </c>
      <c r="G13" s="114">
        <v>0</v>
      </c>
      <c r="H13" s="114">
        <v>0</v>
      </c>
      <c r="I13" s="114">
        <v>0.53491286902766588</v>
      </c>
      <c r="J13" s="114">
        <v>0</v>
      </c>
      <c r="K13" s="114">
        <v>4.7202417455003411</v>
      </c>
      <c r="L13" s="114">
        <v>0</v>
      </c>
    </row>
    <row r="14" spans="1:12" ht="17.25" thickBot="1" x14ac:dyDescent="0.3">
      <c r="A14" s="44" t="s">
        <v>9</v>
      </c>
      <c r="B14" s="114">
        <v>24.216523826971677</v>
      </c>
      <c r="C14" s="114">
        <v>36.124391678859574</v>
      </c>
      <c r="D14" s="114">
        <v>16.033405179290313</v>
      </c>
      <c r="E14" s="114">
        <v>0.82992828208021152</v>
      </c>
      <c r="F14" s="114">
        <v>6.0432580848552169</v>
      </c>
      <c r="G14" s="114">
        <v>10.381884710975635</v>
      </c>
      <c r="H14" s="114">
        <v>2.5138115847541718</v>
      </c>
      <c r="I14" s="114">
        <v>3.0154690729134388</v>
      </c>
      <c r="J14" s="114">
        <v>0</v>
      </c>
      <c r="K14" s="114">
        <v>0.3972783240708726</v>
      </c>
      <c r="L14" s="114">
        <v>0.44404925522851368</v>
      </c>
    </row>
    <row r="15" spans="1:12" ht="17.25" thickBot="1" x14ac:dyDescent="0.3">
      <c r="A15" s="254" t="s">
        <v>10</v>
      </c>
      <c r="B15" s="255"/>
      <c r="C15" s="255"/>
      <c r="D15" s="255"/>
      <c r="E15" s="255"/>
      <c r="F15" s="255"/>
      <c r="G15" s="255"/>
      <c r="H15" s="255"/>
      <c r="I15" s="255"/>
      <c r="J15" s="255"/>
      <c r="K15" s="255"/>
      <c r="L15" s="256"/>
    </row>
    <row r="16" spans="1:12" ht="17.25" thickBot="1" x14ac:dyDescent="0.3">
      <c r="A16" s="44" t="s">
        <v>11</v>
      </c>
      <c r="B16" s="114">
        <v>19.657761338137686</v>
      </c>
      <c r="C16" s="114">
        <v>39.708897162439825</v>
      </c>
      <c r="D16" s="114">
        <v>17.302939485282121</v>
      </c>
      <c r="E16" s="114">
        <v>0.63168067731238509</v>
      </c>
      <c r="F16" s="114">
        <v>4.9548099717851795</v>
      </c>
      <c r="G16" s="114">
        <v>9.512657234080157</v>
      </c>
      <c r="H16" s="114">
        <v>3.5567777241489504</v>
      </c>
      <c r="I16" s="114">
        <v>2.9601450121409401</v>
      </c>
      <c r="J16" s="114">
        <v>1.5551484754495302E-2</v>
      </c>
      <c r="K16" s="114">
        <v>0.62711411781637338</v>
      </c>
      <c r="L16" s="114">
        <v>1.0716657921015762</v>
      </c>
    </row>
    <row r="17" spans="1:12" ht="17.25" thickBot="1" x14ac:dyDescent="0.3">
      <c r="A17" s="44" t="s">
        <v>78</v>
      </c>
      <c r="B17" s="114">
        <v>24.216523826971677</v>
      </c>
      <c r="C17" s="114">
        <v>36.124391678859574</v>
      </c>
      <c r="D17" s="114">
        <v>16.033405179290313</v>
      </c>
      <c r="E17" s="114">
        <v>0.82992828208021152</v>
      </c>
      <c r="F17" s="114">
        <v>6.0432580848552169</v>
      </c>
      <c r="G17" s="114">
        <v>10.381884710975635</v>
      </c>
      <c r="H17" s="114">
        <v>2.5138115847541718</v>
      </c>
      <c r="I17" s="114">
        <v>3.0154690729134388</v>
      </c>
      <c r="J17" s="114">
        <v>0</v>
      </c>
      <c r="K17" s="114">
        <v>0.3972783240708726</v>
      </c>
      <c r="L17" s="114">
        <v>0.44404925522851368</v>
      </c>
    </row>
    <row r="18" spans="1:12" ht="17.25" thickBot="1" x14ac:dyDescent="0.3">
      <c r="A18" s="44" t="s">
        <v>79</v>
      </c>
      <c r="B18" s="114">
        <v>14.34694283938979</v>
      </c>
      <c r="C18" s="114">
        <v>43.992759078590574</v>
      </c>
      <c r="D18" s="114">
        <v>18.723217158699292</v>
      </c>
      <c r="E18" s="114">
        <v>0.40170287785302072</v>
      </c>
      <c r="F18" s="114">
        <v>3.6856601152482895</v>
      </c>
      <c r="G18" s="114">
        <v>8.4748615457712546</v>
      </c>
      <c r="H18" s="114">
        <v>4.7366304742247047</v>
      </c>
      <c r="I18" s="114">
        <v>2.8966333335104566</v>
      </c>
      <c r="J18" s="114">
        <v>3.3307742591734038E-2</v>
      </c>
      <c r="K18" s="114">
        <v>0.92196280688149956</v>
      </c>
      <c r="L18" s="114">
        <v>1.7863220272386422</v>
      </c>
    </row>
    <row r="19" spans="1:12" ht="17.25" thickBot="1" x14ac:dyDescent="0.3">
      <c r="A19" s="44" t="s">
        <v>12</v>
      </c>
      <c r="B19" s="114">
        <v>2.6629179989937346</v>
      </c>
      <c r="C19" s="114">
        <v>64.807188404567029</v>
      </c>
      <c r="D19" s="114">
        <v>4.8919543884966101</v>
      </c>
      <c r="E19" s="114">
        <v>3.6309547069865229E-2</v>
      </c>
      <c r="F19" s="114">
        <v>4.0729033361245852</v>
      </c>
      <c r="G19" s="114">
        <v>1.5538036667362924</v>
      </c>
      <c r="H19" s="114">
        <v>13.429060354830447</v>
      </c>
      <c r="I19" s="114">
        <v>1.1604307541131604</v>
      </c>
      <c r="J19" s="114">
        <v>1.2081012833381155</v>
      </c>
      <c r="K19" s="114">
        <v>1.5739951714825475</v>
      </c>
      <c r="L19" s="114">
        <v>4.6033350942474325</v>
      </c>
    </row>
    <row r="20" spans="1:12" ht="17.25" thickBot="1" x14ac:dyDescent="0.3">
      <c r="A20" s="254" t="s">
        <v>80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6"/>
    </row>
    <row r="21" spans="1:12" ht="17.25" thickBot="1" x14ac:dyDescent="0.3">
      <c r="A21" s="44" t="s">
        <v>29</v>
      </c>
      <c r="B21" s="114">
        <v>10.267566099983476</v>
      </c>
      <c r="C21" s="114">
        <v>53.46013651685724</v>
      </c>
      <c r="D21" s="114">
        <v>9.9310795958027018</v>
      </c>
      <c r="E21" s="114">
        <v>0</v>
      </c>
      <c r="F21" s="114">
        <v>3.0131604587388465</v>
      </c>
      <c r="G21" s="114">
        <v>3.6231020853417886</v>
      </c>
      <c r="H21" s="114">
        <v>14.089157412369646</v>
      </c>
      <c r="I21" s="114">
        <v>1.5715934420208906</v>
      </c>
      <c r="J21" s="114">
        <v>0.39365141432668327</v>
      </c>
      <c r="K21" s="114">
        <v>1.0233413788048464</v>
      </c>
      <c r="L21" s="114">
        <v>2.6272115957539799</v>
      </c>
    </row>
    <row r="22" spans="1:12" ht="17.25" thickBot="1" x14ac:dyDescent="0.3">
      <c r="A22" s="44" t="s">
        <v>81</v>
      </c>
      <c r="B22" s="114">
        <v>22.281786194471564</v>
      </c>
      <c r="C22" s="114">
        <v>37.480952456947911</v>
      </c>
      <c r="D22" s="114">
        <v>15.408232868847275</v>
      </c>
      <c r="E22" s="114">
        <v>1.4042003974766455</v>
      </c>
      <c r="F22" s="114">
        <v>1.8169169939084049</v>
      </c>
      <c r="G22" s="114">
        <v>5.4321499200508976</v>
      </c>
      <c r="H22" s="114">
        <v>11.99026191896378</v>
      </c>
      <c r="I22" s="114">
        <v>1.2223463544692095</v>
      </c>
      <c r="J22" s="114">
        <v>0</v>
      </c>
      <c r="K22" s="114">
        <v>1.6686658735858266</v>
      </c>
      <c r="L22" s="114">
        <v>1.2944870212785211</v>
      </c>
    </row>
    <row r="23" spans="1:12" ht="17.25" thickBot="1" x14ac:dyDescent="0.3">
      <c r="A23" s="44" t="s">
        <v>30</v>
      </c>
      <c r="B23" s="114">
        <v>28.888498271593754</v>
      </c>
      <c r="C23" s="114">
        <v>22.684752034953434</v>
      </c>
      <c r="D23" s="114">
        <v>14.666528983833576</v>
      </c>
      <c r="E23" s="114">
        <v>2.4226670722176156</v>
      </c>
      <c r="F23" s="114">
        <v>7.1575877430111738</v>
      </c>
      <c r="G23" s="114">
        <v>11.074063282378829</v>
      </c>
      <c r="H23" s="114">
        <v>5.5593346969561681</v>
      </c>
      <c r="I23" s="114">
        <v>2.241580758216462</v>
      </c>
      <c r="J23" s="114">
        <v>0</v>
      </c>
      <c r="K23" s="114">
        <v>4.1914534027208372</v>
      </c>
      <c r="L23" s="114">
        <v>1.1135337541181414</v>
      </c>
    </row>
    <row r="24" spans="1:12" ht="17.25" thickBot="1" x14ac:dyDescent="0.3">
      <c r="A24" s="44" t="s">
        <v>31</v>
      </c>
      <c r="B24" s="114">
        <v>39.197693972170313</v>
      </c>
      <c r="C24" s="114">
        <v>21.214042888217179</v>
      </c>
      <c r="D24" s="114">
        <v>18.397912613404952</v>
      </c>
      <c r="E24" s="114">
        <v>0.77972874710484585</v>
      </c>
      <c r="F24" s="114">
        <v>2.6171375305696594</v>
      </c>
      <c r="G24" s="114">
        <v>12.807052731025056</v>
      </c>
      <c r="H24" s="114">
        <v>2.1794522098545439</v>
      </c>
      <c r="I24" s="114">
        <v>1.1296328424046684</v>
      </c>
      <c r="J24" s="114">
        <v>0</v>
      </c>
      <c r="K24" s="114">
        <v>1.2700675249237079</v>
      </c>
      <c r="L24" s="114">
        <v>0.4072789403250292</v>
      </c>
    </row>
    <row r="25" spans="1:12" ht="17.25" thickBot="1" x14ac:dyDescent="0.3">
      <c r="A25" s="64" t="s">
        <v>32</v>
      </c>
      <c r="B25" s="114">
        <v>47.546844511955591</v>
      </c>
      <c r="C25" s="114">
        <v>12.286658021349584</v>
      </c>
      <c r="D25" s="114">
        <v>0</v>
      </c>
      <c r="E25" s="114">
        <v>0</v>
      </c>
      <c r="F25" s="114">
        <v>13.0183151252426</v>
      </c>
      <c r="G25" s="114">
        <v>27.148182341452237</v>
      </c>
      <c r="H25" s="114">
        <v>0</v>
      </c>
      <c r="I25" s="114">
        <v>0</v>
      </c>
      <c r="J25" s="114">
        <v>0</v>
      </c>
      <c r="K25" s="114">
        <v>0</v>
      </c>
      <c r="L25" s="114">
        <v>0</v>
      </c>
    </row>
    <row r="26" spans="1:12" ht="18" thickTop="1" thickBot="1" x14ac:dyDescent="0.3">
      <c r="A26" s="45" t="s">
        <v>14</v>
      </c>
      <c r="B26" s="115">
        <v>6.3251740828091663</v>
      </c>
      <c r="C26" s="115">
        <v>59.398702550322703</v>
      </c>
      <c r="D26" s="115">
        <v>7.5664248010690978</v>
      </c>
      <c r="E26" s="115">
        <v>0.16460737837947539</v>
      </c>
      <c r="F26" s="115">
        <v>4.2629473322563793</v>
      </c>
      <c r="G26" s="115">
        <v>3.2688744864870429</v>
      </c>
      <c r="H26" s="115">
        <v>11.301660507484673</v>
      </c>
      <c r="I26" s="115">
        <v>1.5482551287815942</v>
      </c>
      <c r="J26" s="115">
        <v>0.95111611036764954</v>
      </c>
      <c r="K26" s="115">
        <v>1.3699496954379675</v>
      </c>
      <c r="L26" s="115">
        <v>3.8422879266034693</v>
      </c>
    </row>
    <row r="28" spans="1:12" ht="15.75" x14ac:dyDescent="0.25">
      <c r="C28" s="42" t="s">
        <v>287</v>
      </c>
    </row>
  </sheetData>
  <mergeCells count="16">
    <mergeCell ref="A15:L15"/>
    <mergeCell ref="A20:L20"/>
    <mergeCell ref="A1:L1"/>
    <mergeCell ref="I3:I4"/>
    <mergeCell ref="J3:J4"/>
    <mergeCell ref="K3:K4"/>
    <mergeCell ref="L3:L4"/>
    <mergeCell ref="A5:L5"/>
    <mergeCell ref="D3:D4"/>
    <mergeCell ref="E3:E4"/>
    <mergeCell ref="F3:F4"/>
    <mergeCell ref="G3:G4"/>
    <mergeCell ref="H3:H4"/>
    <mergeCell ref="A3:A4"/>
    <mergeCell ref="B3:B4"/>
    <mergeCell ref="C3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7C668-3B5C-4BA3-A051-88888C8FC9EB}">
  <dimension ref="A1:G21"/>
  <sheetViews>
    <sheetView workbookViewId="0">
      <selection activeCell="B12" sqref="B12"/>
    </sheetView>
  </sheetViews>
  <sheetFormatPr baseColWidth="10" defaultRowHeight="15" x14ac:dyDescent="0.25"/>
  <cols>
    <col min="1" max="1" width="36" customWidth="1"/>
    <col min="2" max="2" width="19.7109375" customWidth="1"/>
    <col min="3" max="3" width="19.140625" customWidth="1"/>
    <col min="4" max="4" width="22.42578125" customWidth="1"/>
    <col min="5" max="5" width="21.5703125" customWidth="1"/>
    <col min="6" max="6" width="21" customWidth="1"/>
    <col min="7" max="7" width="16.7109375" customWidth="1"/>
  </cols>
  <sheetData>
    <row r="1" spans="1:7" ht="15.75" x14ac:dyDescent="0.25">
      <c r="A1" s="264" t="s">
        <v>115</v>
      </c>
      <c r="B1" s="264"/>
      <c r="C1" s="264"/>
      <c r="D1" s="264"/>
      <c r="E1" s="264"/>
      <c r="F1" s="264"/>
      <c r="G1" s="264"/>
    </row>
    <row r="2" spans="1:7" ht="15.75" thickBot="1" x14ac:dyDescent="0.3"/>
    <row r="3" spans="1:7" ht="32.25" thickBot="1" x14ac:dyDescent="0.3">
      <c r="A3" s="145" t="s">
        <v>298</v>
      </c>
      <c r="B3" s="26" t="s">
        <v>116</v>
      </c>
      <c r="C3" s="26" t="s">
        <v>117</v>
      </c>
      <c r="D3" s="26" t="s">
        <v>118</v>
      </c>
      <c r="E3" s="26" t="s">
        <v>119</v>
      </c>
      <c r="F3" s="26" t="s">
        <v>120</v>
      </c>
      <c r="G3" s="26" t="s">
        <v>42</v>
      </c>
    </row>
    <row r="4" spans="1:7" ht="16.5" thickBot="1" x14ac:dyDescent="0.3">
      <c r="A4" s="265" t="s">
        <v>0</v>
      </c>
      <c r="B4" s="266"/>
      <c r="C4" s="266"/>
      <c r="D4" s="266"/>
      <c r="E4" s="266"/>
      <c r="F4" s="266"/>
      <c r="G4" s="267"/>
    </row>
    <row r="5" spans="1:7" ht="16.5" thickBot="1" x14ac:dyDescent="0.3">
      <c r="A5" s="41" t="s">
        <v>1</v>
      </c>
      <c r="B5" s="102">
        <v>30.293808006077967</v>
      </c>
      <c r="C5" s="102">
        <v>16.061603211804186</v>
      </c>
      <c r="D5" s="102">
        <v>20.383450214449837</v>
      </c>
      <c r="E5" s="102">
        <v>16.365016297666116</v>
      </c>
      <c r="F5" s="102">
        <v>16.896122270002646</v>
      </c>
      <c r="G5" s="14">
        <v>100.00000000000075</v>
      </c>
    </row>
    <row r="6" spans="1:7" ht="16.5" thickBot="1" x14ac:dyDescent="0.3">
      <c r="A6" s="41" t="s">
        <v>2</v>
      </c>
      <c r="B6" s="102">
        <v>41.382390393855232</v>
      </c>
      <c r="C6" s="102">
        <v>18.658091249598993</v>
      </c>
      <c r="D6" s="102">
        <v>15.718446738921212</v>
      </c>
      <c r="E6" s="102">
        <v>18.353128333629893</v>
      </c>
      <c r="F6" s="102">
        <v>5.8879432839945984</v>
      </c>
      <c r="G6" s="14">
        <v>99.999999999999943</v>
      </c>
    </row>
    <row r="7" spans="1:7" ht="16.5" thickBot="1" x14ac:dyDescent="0.3">
      <c r="A7" s="41" t="s">
        <v>3</v>
      </c>
      <c r="B7" s="102">
        <v>49.379086830028193</v>
      </c>
      <c r="C7" s="102">
        <v>7.6591234708325491</v>
      </c>
      <c r="D7" s="102">
        <v>14.803175678598061</v>
      </c>
      <c r="E7" s="102">
        <v>18.968561089179968</v>
      </c>
      <c r="F7" s="102">
        <v>9.1900529313606825</v>
      </c>
      <c r="G7" s="14">
        <v>99.99999999999946</v>
      </c>
    </row>
    <row r="8" spans="1:7" ht="16.5" thickBot="1" x14ac:dyDescent="0.3">
      <c r="A8" s="41" t="s">
        <v>4</v>
      </c>
      <c r="B8" s="102">
        <v>45.890060428162016</v>
      </c>
      <c r="C8" s="102">
        <v>13.668498476175287</v>
      </c>
      <c r="D8" s="102">
        <v>21.307655593863977</v>
      </c>
      <c r="E8" s="102">
        <v>15.365786127567462</v>
      </c>
      <c r="F8" s="102">
        <v>3.7679993742312528</v>
      </c>
      <c r="G8" s="14">
        <v>100</v>
      </c>
    </row>
    <row r="9" spans="1:7" ht="16.5" thickBot="1" x14ac:dyDescent="0.3">
      <c r="A9" s="41" t="s">
        <v>5</v>
      </c>
      <c r="B9" s="102">
        <v>38.523775411085694</v>
      </c>
      <c r="C9" s="102">
        <v>21.140670686672884</v>
      </c>
      <c r="D9" s="102">
        <v>18.580027666649372</v>
      </c>
      <c r="E9" s="102">
        <v>17.325098030657713</v>
      </c>
      <c r="F9" s="102">
        <v>4.4304282049345947</v>
      </c>
      <c r="G9" s="14">
        <v>100.00000000000027</v>
      </c>
    </row>
    <row r="10" spans="1:7" ht="16.5" thickBot="1" x14ac:dyDescent="0.3">
      <c r="A10" s="41" t="s">
        <v>6</v>
      </c>
      <c r="B10" s="102">
        <v>16.466823955081868</v>
      </c>
      <c r="C10" s="102">
        <v>42.481931612957403</v>
      </c>
      <c r="D10" s="102">
        <v>6.2758136624271961</v>
      </c>
      <c r="E10" s="102">
        <v>30.590382845273982</v>
      </c>
      <c r="F10" s="102">
        <v>4.1850479242596208</v>
      </c>
      <c r="G10" s="14">
        <v>100.00000000000007</v>
      </c>
    </row>
    <row r="11" spans="1:7" ht="16.5" thickBot="1" x14ac:dyDescent="0.3">
      <c r="A11" s="41" t="s">
        <v>7</v>
      </c>
      <c r="B11" s="102">
        <v>23.498858377202346</v>
      </c>
      <c r="C11" s="102">
        <v>42.368948844340167</v>
      </c>
      <c r="D11" s="102">
        <v>19.82505514204043</v>
      </c>
      <c r="E11" s="102">
        <v>10.904054050188549</v>
      </c>
      <c r="F11" s="102">
        <v>3.4030835862281101</v>
      </c>
      <c r="G11" s="14">
        <v>99.999999999999588</v>
      </c>
    </row>
    <row r="12" spans="1:7" ht="16.5" thickBot="1" x14ac:dyDescent="0.3">
      <c r="A12" s="41" t="s">
        <v>8</v>
      </c>
      <c r="B12" s="102">
        <v>15.68640547271111</v>
      </c>
      <c r="C12" s="102">
        <v>9.1439877457290741</v>
      </c>
      <c r="D12" s="102">
        <v>0</v>
      </c>
      <c r="E12" s="102">
        <v>0</v>
      </c>
      <c r="F12" s="102">
        <v>75.169606781559722</v>
      </c>
      <c r="G12" s="14">
        <v>99.999999999999915</v>
      </c>
    </row>
    <row r="13" spans="1:7" ht="16.5" thickBot="1" x14ac:dyDescent="0.3">
      <c r="A13" s="41" t="s">
        <v>9</v>
      </c>
      <c r="B13" s="102">
        <v>21.200432941006184</v>
      </c>
      <c r="C13" s="102">
        <v>39.3473151295684</v>
      </c>
      <c r="D13" s="102">
        <v>26.920949876806283</v>
      </c>
      <c r="E13" s="102">
        <v>9.5954484286716131</v>
      </c>
      <c r="F13" s="102">
        <v>2.9358536239470903</v>
      </c>
      <c r="G13" s="14">
        <v>99.999999999999574</v>
      </c>
    </row>
    <row r="14" spans="1:7" ht="16.5" thickBot="1" x14ac:dyDescent="0.3">
      <c r="A14" s="265" t="s">
        <v>10</v>
      </c>
      <c r="B14" s="266"/>
      <c r="C14" s="266"/>
      <c r="D14" s="266"/>
      <c r="E14" s="266"/>
      <c r="F14" s="266"/>
      <c r="G14" s="267"/>
    </row>
    <row r="15" spans="1:7" ht="16.5" thickBot="1" x14ac:dyDescent="0.3">
      <c r="A15" s="41" t="s">
        <v>11</v>
      </c>
      <c r="B15" s="102">
        <v>31.566104498746462</v>
      </c>
      <c r="C15" s="102">
        <v>37.492189762130806</v>
      </c>
      <c r="D15" s="102">
        <v>21.392511195929874</v>
      </c>
      <c r="E15" s="102">
        <v>7.0603470774938808</v>
      </c>
      <c r="F15" s="102">
        <v>2.4888474656986683</v>
      </c>
      <c r="G15" s="14">
        <v>99.999999999999687</v>
      </c>
    </row>
    <row r="16" spans="1:7" ht="16.5" thickBot="1" x14ac:dyDescent="0.3">
      <c r="A16" s="97" t="s">
        <v>78</v>
      </c>
      <c r="B16" s="137">
        <v>21.200432941006184</v>
      </c>
      <c r="C16" s="137">
        <v>39.3473151295684</v>
      </c>
      <c r="D16" s="137">
        <v>26.920949876806283</v>
      </c>
      <c r="E16" s="137">
        <v>9.5954484286716131</v>
      </c>
      <c r="F16" s="137">
        <v>2.9358536239470903</v>
      </c>
      <c r="G16" s="160">
        <v>99.999999999999574</v>
      </c>
    </row>
    <row r="17" spans="1:7" ht="16.5" thickBot="1" x14ac:dyDescent="0.3">
      <c r="A17" s="97" t="s">
        <v>79</v>
      </c>
      <c r="B17" s="137">
        <v>43.452654855226641</v>
      </c>
      <c r="C17" s="137">
        <v>35.312097434884706</v>
      </c>
      <c r="D17" s="137">
        <v>14.962733377806453</v>
      </c>
      <c r="E17" s="137">
        <v>4.1239366009840328</v>
      </c>
      <c r="F17" s="137">
        <v>2.1485777310975083</v>
      </c>
      <c r="G17" s="160">
        <v>99.999999999999346</v>
      </c>
    </row>
    <row r="18" spans="1:7" ht="16.5" thickBot="1" x14ac:dyDescent="0.3">
      <c r="A18" s="41" t="s">
        <v>12</v>
      </c>
      <c r="B18" s="102">
        <v>36.297744480899226</v>
      </c>
      <c r="C18" s="102">
        <v>18.610549250438144</v>
      </c>
      <c r="D18" s="102">
        <v>17.19644552045057</v>
      </c>
      <c r="E18" s="102">
        <v>20.052650619490638</v>
      </c>
      <c r="F18" s="102">
        <v>7.842610128721204</v>
      </c>
      <c r="G18" s="14">
        <v>99.999999999999773</v>
      </c>
    </row>
    <row r="19" spans="1:7" ht="16.5" thickBot="1" x14ac:dyDescent="0.3">
      <c r="A19" s="67" t="s">
        <v>14</v>
      </c>
      <c r="B19" s="105">
        <v>35.278112998262678</v>
      </c>
      <c r="C19" s="105">
        <v>22.679395397262564</v>
      </c>
      <c r="D19" s="105">
        <v>18.100664920503327</v>
      </c>
      <c r="E19" s="105">
        <v>17.252910619542309</v>
      </c>
      <c r="F19" s="105">
        <v>6.6889160644282439</v>
      </c>
      <c r="G19" s="14">
        <v>99.999999999999105</v>
      </c>
    </row>
    <row r="20" spans="1:7" ht="15.75" x14ac:dyDescent="0.25">
      <c r="A20" s="42"/>
    </row>
    <row r="21" spans="1:7" ht="15.75" x14ac:dyDescent="0.25">
      <c r="C21" s="42" t="s">
        <v>287</v>
      </c>
    </row>
  </sheetData>
  <mergeCells count="3">
    <mergeCell ref="A1:G1"/>
    <mergeCell ref="A4:G4"/>
    <mergeCell ref="A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49</vt:i4>
      </vt:variant>
      <vt:variant>
        <vt:lpstr>Plages nommées</vt:lpstr>
      </vt:variant>
      <vt:variant>
        <vt:i4>25</vt:i4>
      </vt:variant>
    </vt:vector>
  </HeadingPairs>
  <TitlesOfParts>
    <vt:vector size="74" baseType="lpstr">
      <vt:lpstr>Page de garde</vt:lpstr>
      <vt:lpstr>Table de Matiere</vt:lpstr>
      <vt:lpstr>Santé_ménage</vt:lpstr>
      <vt:lpstr>Tab1.1</vt:lpstr>
      <vt:lpstr>Tab1.2</vt:lpstr>
      <vt:lpstr>Tab1.3</vt:lpstr>
      <vt:lpstr>Tab1.4</vt:lpstr>
      <vt:lpstr>Tab1.5</vt:lpstr>
      <vt:lpstr>Tab1.6</vt:lpstr>
      <vt:lpstr>Tab1.7</vt:lpstr>
      <vt:lpstr>Tab1.8</vt:lpstr>
      <vt:lpstr>Tab1.9</vt:lpstr>
      <vt:lpstr>Migration</vt:lpstr>
      <vt:lpstr>Tab2.1</vt:lpstr>
      <vt:lpstr>Tab2.2</vt:lpstr>
      <vt:lpstr>Tab2.3</vt:lpstr>
      <vt:lpstr>Tab2.4</vt:lpstr>
      <vt:lpstr>Tab2.5</vt:lpstr>
      <vt:lpstr>Tab2.6</vt:lpstr>
      <vt:lpstr>Tab2.7</vt:lpstr>
      <vt:lpstr>Pauvrete_subjective</vt:lpstr>
      <vt:lpstr>Tab3.1</vt:lpstr>
      <vt:lpstr>Tab3.2</vt:lpstr>
      <vt:lpstr>Tab3.3</vt:lpstr>
      <vt:lpstr>Tab3.4</vt:lpstr>
      <vt:lpstr>Tab3.5</vt:lpstr>
      <vt:lpstr>Tab3.6</vt:lpstr>
      <vt:lpstr>Tab3.7</vt:lpstr>
      <vt:lpstr>Tab3.8</vt:lpstr>
      <vt:lpstr>Tab3.9</vt:lpstr>
      <vt:lpstr>Tab3.10</vt:lpstr>
      <vt:lpstr>Tab3.11</vt:lpstr>
      <vt:lpstr>Tab3.12</vt:lpstr>
      <vt:lpstr>EMPLOI</vt:lpstr>
      <vt:lpstr>Tab4.1</vt:lpstr>
      <vt:lpstr>Tab4.2</vt:lpstr>
      <vt:lpstr>Tab4.3</vt:lpstr>
      <vt:lpstr>Tab4.4</vt:lpstr>
      <vt:lpstr>Tab4.5</vt:lpstr>
      <vt:lpstr>Tab4.6</vt:lpstr>
      <vt:lpstr>Tab4.7</vt:lpstr>
      <vt:lpstr>Tab4.8</vt:lpstr>
      <vt:lpstr>Tab4.9</vt:lpstr>
      <vt:lpstr>Conso</vt:lpstr>
      <vt:lpstr>Tab5.1</vt:lpstr>
      <vt:lpstr>Tab5.2</vt:lpstr>
      <vt:lpstr>Tab5.3</vt:lpstr>
      <vt:lpstr>Tab5.4</vt:lpstr>
      <vt:lpstr>Tab5.5</vt:lpstr>
      <vt:lpstr>Tab3.4!_ftn1</vt:lpstr>
      <vt:lpstr>Tab3.4!_ftnref1</vt:lpstr>
      <vt:lpstr>Tab5.4!_Hlk28104207</vt:lpstr>
      <vt:lpstr>Tab3.9!_Toc29306361</vt:lpstr>
      <vt:lpstr>Tab3.10!_Toc29306362</vt:lpstr>
      <vt:lpstr>Tab3.11!_Toc29306363</vt:lpstr>
      <vt:lpstr>Tab3.12!_Toc29306364</vt:lpstr>
      <vt:lpstr>Tab5.1!_Toc29306367</vt:lpstr>
      <vt:lpstr>Tab5.3!_Toc29306368</vt:lpstr>
      <vt:lpstr>Tab1.7!_Toc29306533</vt:lpstr>
      <vt:lpstr>Tab1.9!_Toc29306534</vt:lpstr>
      <vt:lpstr>Tab1.5!_Toc316035882</vt:lpstr>
      <vt:lpstr>Tab1.5!_Toc495579713</vt:lpstr>
      <vt:lpstr>Tab1.6!_Toc495579714</vt:lpstr>
      <vt:lpstr>Tab2.3!_Toc495579715</vt:lpstr>
      <vt:lpstr>Tab2.4!_Toc495579716</vt:lpstr>
      <vt:lpstr>Tab2.5!_Toc495579717</vt:lpstr>
      <vt:lpstr>Tab1.2!_Toc495579733</vt:lpstr>
      <vt:lpstr>Tab1.3!_Toc495579734</vt:lpstr>
      <vt:lpstr>Tab1.4!_Toc495579735</vt:lpstr>
      <vt:lpstr>Tab2.1!_Toc495579736</vt:lpstr>
      <vt:lpstr>Tab2.6!_Toc495579740</vt:lpstr>
      <vt:lpstr>Tab3.1!_Toc495579741</vt:lpstr>
      <vt:lpstr>Tab3.2!_Toc55224492</vt:lpstr>
      <vt:lpstr>Tab1.8!_Toc60683854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Utilisateur Windows</cp:lastModifiedBy>
  <cp:lastPrinted>2020-12-04T08:40:12Z</cp:lastPrinted>
  <dcterms:created xsi:type="dcterms:W3CDTF">2020-12-04T08:11:16Z</dcterms:created>
  <dcterms:modified xsi:type="dcterms:W3CDTF">2021-11-23T08:03:29Z</dcterms:modified>
</cp:coreProperties>
</file>