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CVM\Documents\Dossiers_suivi_EMOP\EDITION 11\PASSAGE 1\Madou\EMOP2022_P1\Observations sur le rapport P1\Rapport_version_final_EMOP2022P1\"/>
    </mc:Choice>
  </mc:AlternateContent>
  <xr:revisionPtr revIDLastSave="0" documentId="13_ncr:1_{2B7B8859-B42D-4B79-A479-3AD4958BF499}" xr6:coauthVersionLast="47" xr6:coauthVersionMax="47" xr10:uidLastSave="{00000000-0000-0000-0000-000000000000}"/>
  <bookViews>
    <workbookView xWindow="-108" yWindow="-108" windowWidth="23256" windowHeight="12456" tabRatio="916" xr2:uid="{46F41D09-25CE-4B66-BCBC-FBC88BFB4B17}"/>
  </bookViews>
  <sheets>
    <sheet name="Feuil2" sheetId="2" r:id="rId1"/>
    <sheet name="Table de Matiere" sheetId="1" r:id="rId2"/>
    <sheet name="CSD" sheetId="3" r:id="rId3"/>
    <sheet name="Tab1.1" sheetId="4" r:id="rId4"/>
    <sheet name="Tab1.2" sheetId="14" r:id="rId5"/>
    <sheet name="Tab1.3" sheetId="15" r:id="rId6"/>
    <sheet name="Tab2.6" sheetId="22" r:id="rId7"/>
    <sheet name="Tab1.4" sheetId="16" r:id="rId8"/>
    <sheet name="Tab1.6" sheetId="18" r:id="rId9"/>
    <sheet name="Education_Alpha" sheetId="5" r:id="rId10"/>
    <sheet name="Tab2.1" sheetId="17" r:id="rId11"/>
    <sheet name="Tab2.2" sheetId="6" r:id="rId12"/>
    <sheet name="Tab2.3" sheetId="19" r:id="rId13"/>
    <sheet name="Tab2.4" sheetId="20" r:id="rId14"/>
    <sheet name="Tab2.5" sheetId="21" r:id="rId15"/>
    <sheet name="Tab2.7" sheetId="23" r:id="rId16"/>
    <sheet name="Tab2.8" sheetId="24" r:id="rId17"/>
    <sheet name="Sante" sheetId="7" r:id="rId18"/>
    <sheet name="Tab3.1" sheetId="8" r:id="rId19"/>
    <sheet name="Tab3.2" sheetId="25" r:id="rId20"/>
    <sheet name="Tab3.3" sheetId="26" r:id="rId21"/>
    <sheet name="MENAGE" sheetId="11" r:id="rId22"/>
    <sheet name="Tab4.1" sheetId="34" r:id="rId23"/>
    <sheet name="Tab4.2" sheetId="12" r:id="rId24"/>
    <sheet name="Tab4.3" sheetId="35" r:id="rId25"/>
    <sheet name="Tab4.4" sheetId="36" r:id="rId26"/>
    <sheet name="Tab4.5" sheetId="37" r:id="rId27"/>
    <sheet name="Tab4.6" sheetId="38" r:id="rId28"/>
    <sheet name="Tab4.7" sheetId="39" r:id="rId29"/>
    <sheet name="Tab4.8" sheetId="40" r:id="rId30"/>
    <sheet name="Tab4.9" sheetId="41" r:id="rId31"/>
    <sheet name="Tab4.10" sheetId="42" r:id="rId32"/>
    <sheet name="Tab4.11" sheetId="43" r:id="rId33"/>
    <sheet name="Tab4.12" sheetId="44" r:id="rId34"/>
    <sheet name="Securite_ali" sheetId="45" r:id="rId35"/>
    <sheet name="Tab5.1" sheetId="46" r:id="rId36"/>
    <sheet name="Tab5.2" sheetId="47" r:id="rId37"/>
    <sheet name="Conso" sheetId="13" r:id="rId38"/>
    <sheet name="Tab6.1" sheetId="48" r:id="rId39"/>
    <sheet name="Tab6.2" sheetId="49" r:id="rId40"/>
    <sheet name="Tab6.3" sheetId="50" r:id="rId41"/>
    <sheet name="Tab6.4" sheetId="51" r:id="rId42"/>
    <sheet name="Tab6.5" sheetId="52" r:id="rId43"/>
  </sheets>
  <definedNames>
    <definedName name="_ftn1" localSheetId="22">'Tab4.3'!$A$25</definedName>
    <definedName name="_ftn2" localSheetId="22">'Tab4.4'!$A$23</definedName>
    <definedName name="_ftn3" localSheetId="22">'Tab4.4'!$A$24</definedName>
    <definedName name="_ftnref1" localSheetId="22">'Tab4.3'!$C$3</definedName>
    <definedName name="_ftnref2" localSheetId="22">'Tab4.4'!$B$2</definedName>
    <definedName name="_ftnref3" localSheetId="22">'Tab4.9'!$A$1</definedName>
    <definedName name="_Hlk57882524">#REF!</definedName>
    <definedName name="_Toc168913224" localSheetId="22">'Tab4.11'!$A$1</definedName>
    <definedName name="_Toc24969059" localSheetId="39">'Tab6.2'!$A$1</definedName>
    <definedName name="_Toc298741558" localSheetId="15">'Tab2.7'!#REF!</definedName>
    <definedName name="_Toc303084941" localSheetId="22">'Tab4.2'!$A$2</definedName>
    <definedName name="_Toc365030633">#REF!</definedName>
    <definedName name="_Toc365030868">#REF!</definedName>
    <definedName name="_Toc495579713" localSheetId="10">'Tab2.1'!$A$1</definedName>
    <definedName name="_Toc495579714" localSheetId="8">'Tab1.6'!$A$1</definedName>
    <definedName name="_Toc495579715" localSheetId="13">'Tab2.4'!$A$1</definedName>
    <definedName name="_Toc495579716" localSheetId="14">'Tab2.5'!$A$1</definedName>
    <definedName name="_Toc495579717" localSheetId="6">'Tab2.6'!$A$1</definedName>
    <definedName name="_Toc495579720">#REF!</definedName>
    <definedName name="_Toc495579725" localSheetId="22">'Tab4.12'!$A$2</definedName>
    <definedName name="_Toc495579726" localSheetId="38">'Tab6.1'!$A$1</definedName>
    <definedName name="_Toc495579727" localSheetId="40">'Tab6.3'!$A$1</definedName>
    <definedName name="_Toc495579728" localSheetId="41">'Tab6.4'!$A$1</definedName>
    <definedName name="_Toc495579732" localSheetId="3">'Tab1.1'!$A$2</definedName>
    <definedName name="_Toc495579733" localSheetId="4">'Tab1.2'!$A$1</definedName>
    <definedName name="_Toc495579734" localSheetId="5">'Tab1.3'!$A$1</definedName>
    <definedName name="_Toc495579735" localSheetId="7">'Tab1.4'!$A$1</definedName>
    <definedName name="_Toc495579736" localSheetId="11">'Tab2.2'!$A$1</definedName>
    <definedName name="_Toc495579738" localSheetId="12">'Tab2.3'!$A$1</definedName>
    <definedName name="_Toc495579740" localSheetId="15">'Tab2.7'!$A$2</definedName>
    <definedName name="_Toc495579741" localSheetId="18">'Tab3.1'!$A$1</definedName>
    <definedName name="_Toc495579748">#REF!</definedName>
    <definedName name="_Toc495579752" localSheetId="22">'Tab4.1'!$A$1</definedName>
    <definedName name="_Toc495579754" localSheetId="22">'Tab4.4'!$A$1</definedName>
    <definedName name="_Toc495579757" localSheetId="22">'Tab4.9'!$A$1</definedName>
    <definedName name="_Toc495579758" localSheetId="22">'Tab4.10'!$A$1</definedName>
    <definedName name="_Toc495579759" localSheetId="22">'Tab4.11'!$A$3</definedName>
    <definedName name="_Toc495579760" localSheetId="35">'Tab5.1'!$A$1</definedName>
    <definedName name="_Toc495579761" localSheetId="36">'Tab5.2'!$A$1</definedName>
    <definedName name="_Toc55223953" localSheetId="22">'Tab4.2'!#REF!</definedName>
    <definedName name="_Toc55223954" localSheetId="22">'Tab4.2'!#REF!</definedName>
    <definedName name="_Toc55223955" localSheetId="22">'Tab4.5'!#REF!</definedName>
    <definedName name="_Toc55223956" localSheetId="22">'Tab4.8'!#REF!</definedName>
    <definedName name="_Toc55223957" localSheetId="22">'Tab4.8'!#REF!</definedName>
    <definedName name="_Toc55223958" localSheetId="22">'Tab4.10'!#REF!</definedName>
    <definedName name="_Toc55223959" localSheetId="22">'Tab4.12'!#REF!</definedName>
    <definedName name="_Toc55223960" localSheetId="34">Securite_ali!$B$6</definedName>
    <definedName name="_Toc55224492" localSheetId="19">'Tab3.2'!$A$1</definedName>
    <definedName name="_Toc55224494">#REF!</definedName>
    <definedName name="_Toc55224499">#REF!</definedName>
    <definedName name="_Toc55224500">#REF!</definedName>
    <definedName name="_Toc55224503" localSheetId="22">'Tab4.3'!$A$1</definedName>
    <definedName name="_Toc55224505" localSheetId="22">'Tab4.5'!$A$1</definedName>
    <definedName name="_Toc55224506" localSheetId="22">'Tab4.6'!$A$1</definedName>
    <definedName name="_Toc55224507" localSheetId="22">'Tab4.7'!$A$1</definedName>
    <definedName name="_Toc55224508" localSheetId="22">'Tab4.8'!$A$2</definedName>
    <definedName name="_Toc55224519" localSheetId="42">'Tab6.5'!$A$2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2" l="1"/>
  <c r="L21" i="52"/>
  <c r="M21" i="52"/>
  <c r="N21" i="52"/>
  <c r="C21" i="52"/>
  <c r="D21" i="52"/>
  <c r="E21" i="52"/>
  <c r="F21" i="52"/>
  <c r="G21" i="52"/>
  <c r="H21" i="52"/>
  <c r="I21" i="52"/>
  <c r="J21" i="52"/>
  <c r="B21" i="52"/>
  <c r="K15" i="25"/>
  <c r="L15" i="25"/>
  <c r="M15" i="25"/>
  <c r="N15" i="25"/>
  <c r="C15" i="25"/>
  <c r="D15" i="25"/>
  <c r="E15" i="25"/>
  <c r="F15" i="25"/>
  <c r="G15" i="25"/>
  <c r="H15" i="25"/>
  <c r="I15" i="25"/>
  <c r="J15" i="25"/>
  <c r="B15" i="25"/>
  <c r="A44" i="1"/>
  <c r="A43" i="1"/>
  <c r="A42" i="1"/>
  <c r="A41" i="1"/>
  <c r="A40" i="1"/>
  <c r="A38" i="1"/>
  <c r="A37" i="1"/>
  <c r="A35" i="1"/>
  <c r="A34" i="1"/>
  <c r="A33" i="1"/>
  <c r="A32" i="1"/>
  <c r="A31" i="1"/>
  <c r="A30" i="1"/>
  <c r="A29" i="1"/>
  <c r="A28" i="1"/>
  <c r="A27" i="1"/>
  <c r="A26" i="1"/>
  <c r="A25" i="1"/>
  <c r="A24" i="1"/>
  <c r="A22" i="1"/>
  <c r="A21" i="1"/>
  <c r="A20" i="1"/>
  <c r="A18" i="1"/>
  <c r="A17" i="1"/>
  <c r="A16" i="1"/>
  <c r="A15" i="1"/>
  <c r="A14" i="1"/>
  <c r="A13" i="1"/>
  <c r="A12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<sst xmlns="http://schemas.openxmlformats.org/spreadsheetml/2006/main" count="1031" uniqueCount="306">
  <si>
    <t>Caractéristiques sociodémographiques de la population et des CHEFS DE ménage</t>
  </si>
  <si>
    <t>Education et Alphabétisation</t>
  </si>
  <si>
    <t>SANTE DES MEMBRES DU MENAGE</t>
  </si>
  <si>
    <t>Conditions de vie des ménages</t>
  </si>
  <si>
    <t>DEPENSES DE CONSOMMATION</t>
  </si>
  <si>
    <t>Marié(e) monogame</t>
  </si>
  <si>
    <t>Marié(e) polygame</t>
  </si>
  <si>
    <t xml:space="preserve"> Union libre</t>
  </si>
  <si>
    <t xml:space="preserve"> Célibataire (jamais marié(e))</t>
  </si>
  <si>
    <t xml:space="preserve"> Divorcé(e)/séparé(e)</t>
  </si>
  <si>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</si>
  <si>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</si>
  <si>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</si>
  <si>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</si>
  <si>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</si>
  <si>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</si>
  <si>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</si>
  <si>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</si>
  <si>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</si>
  <si>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</si>
  <si>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</si>
  <si>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</si>
  <si>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</si>
  <si>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Groupe d'âge</t>
  </si>
  <si>
    <t xml:space="preserve">12 à 14 ans </t>
  </si>
  <si>
    <t>15 à 64 ans</t>
  </si>
  <si>
    <t>65 ans et plus</t>
  </si>
  <si>
    <t>Sexe</t>
  </si>
  <si>
    <t>Homme</t>
  </si>
  <si>
    <t>Femme</t>
  </si>
  <si>
    <t>Ensemble</t>
  </si>
  <si>
    <t>%</t>
  </si>
  <si>
    <t xml:space="preserve">Moins de 15 ans </t>
  </si>
  <si>
    <t xml:space="preserve">Tableau 1.2 : Proportion de la population malienne migratoire par région, milieu, groupe d’âge et par sexe (%) </t>
  </si>
  <si>
    <t>Sexe du CM</t>
  </si>
  <si>
    <t>Source : EMOP-2020, passage 1 (avril-juin)</t>
  </si>
  <si>
    <t>Tableau 1.3: Répartition des ménages par région, milieu et sexe selon la typologie (%)</t>
  </si>
  <si>
    <t xml:space="preserve">  Aucun niveau</t>
  </si>
  <si>
    <t xml:space="preserve"> Fondamental 1</t>
  </si>
  <si>
    <t xml:space="preserve"> Fondamental 2</t>
  </si>
  <si>
    <t xml:space="preserve"> Secondaire</t>
  </si>
  <si>
    <t xml:space="preserve">  Supérieur</t>
  </si>
  <si>
    <t xml:space="preserve">Tableau 1.4: Répartition des chefs de ménage par région, milieu et sexe selon le niveau d’étude atteint (%) </t>
  </si>
  <si>
    <t xml:space="preserve"> Non Alphabétisé</t>
  </si>
  <si>
    <t xml:space="preserve"> Alphabétisé</t>
  </si>
  <si>
    <t xml:space="preserve"> Marié(e) monogame</t>
  </si>
  <si>
    <t xml:space="preserve"> Marié(e) polygame</t>
  </si>
  <si>
    <t>Divorcé(e)/séparé(e)</t>
  </si>
  <si>
    <t xml:space="preserve"> Veuf(veuve)</t>
  </si>
  <si>
    <t>Masculin</t>
  </si>
  <si>
    <t xml:space="preserve">Féminin </t>
  </si>
  <si>
    <r>
      <t>Tableau 1.6: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chefs de ménage selon le statut matrimonial par région, milieu et sexe (%) </t>
    </r>
  </si>
  <si>
    <t>Taux brut de scolarisation au fondamental 1</t>
  </si>
  <si>
    <t>Taux net de scolarisation au fondamental 1</t>
  </si>
  <si>
    <t xml:space="preserve">Sexe </t>
  </si>
  <si>
    <t>Taux brut de scolarisation au fondamental 2</t>
  </si>
  <si>
    <t>Taux net de scolarisation au fondamental 2</t>
  </si>
  <si>
    <t>Abandon volontaire</t>
  </si>
  <si>
    <t>Echec scolaire</t>
  </si>
  <si>
    <t>Trop loin</t>
  </si>
  <si>
    <t>Autre</t>
  </si>
  <si>
    <t xml:space="preserve">Milieu </t>
  </si>
  <si>
    <t xml:space="preserve">     'Bamako</t>
  </si>
  <si>
    <t xml:space="preserve">     'Autres Villes</t>
  </si>
  <si>
    <t>Féminin</t>
  </si>
  <si>
    <t>Premier cycle ou Fond1</t>
  </si>
  <si>
    <t>Second cycle ou Fond2</t>
  </si>
  <si>
    <t>Milieu de résidence</t>
  </si>
  <si>
    <t xml:space="preserve">       'Bamako</t>
  </si>
  <si>
    <t xml:space="preserve">       'Autres Villes</t>
  </si>
  <si>
    <r>
      <t>Tableau 2.5: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de redoublement dans les différents cycles de l’enseignement fondamental par région, milieu et selon le sexe (%)</t>
    </r>
  </si>
  <si>
    <t>Non Alphabétisé</t>
  </si>
  <si>
    <t>5 - 10 ans</t>
  </si>
  <si>
    <t>11 -14 ans</t>
  </si>
  <si>
    <t>15 - 59 ans</t>
  </si>
  <si>
    <t>Fondamental 2</t>
  </si>
  <si>
    <t>Supérieur</t>
  </si>
  <si>
    <r>
      <t>Tableau 3.1</t>
    </r>
    <r>
      <rPr>
        <sz val="12"/>
        <color theme="1"/>
        <rFont val="Arial Narrow"/>
        <family val="2"/>
      </rPr>
      <t>: </t>
    </r>
    <r>
      <rPr>
        <b/>
        <sz val="12"/>
        <color theme="1"/>
        <rFont val="Arial Narrow"/>
        <family val="2"/>
      </rPr>
      <t>Répartition de la population malienne malade ou blessée au cours des 3 derniers mois par région, milieu, groupe d’âge et niveau d’instruction (%)</t>
    </r>
  </si>
  <si>
    <t>Maux de tête</t>
  </si>
  <si>
    <t>Maux de ventre</t>
  </si>
  <si>
    <t>Population totale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</si>
  <si>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</si>
  <si>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</si>
  <si>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</si>
  <si>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</si>
  <si>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</si>
  <si>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</si>
  <si>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 xml:space="preserve">      'Bamako</t>
  </si>
  <si>
    <t xml:space="preserve">      'Autres Villes</t>
  </si>
  <si>
    <t>Groupe d’âge</t>
  </si>
  <si>
    <t>Moins de 5 ans</t>
  </si>
  <si>
    <t>60 ans et plus</t>
  </si>
  <si>
    <t xml:space="preserve">Tableau 3.2: Prévalence de certaines maladies au cours des 3 derniers mois par région, milieu, sexe et le groupe d’âge (%) </t>
  </si>
  <si>
    <t>Handicap (%)</t>
  </si>
  <si>
    <t>Tableau 3.3: Proportion des personnes ayant au moins un handicap (%) par région, milieu et sexe</t>
  </si>
  <si>
    <t>Total</t>
  </si>
  <si>
    <t xml:space="preserve">    'Bamako</t>
  </si>
  <si>
    <t xml:space="preserve">    'Autres Villes</t>
  </si>
  <si>
    <t>Logé par l'employeur</t>
  </si>
  <si>
    <t>Maison dans une concession</t>
  </si>
  <si>
    <t>Lampe à Gaz</t>
  </si>
  <si>
    <t>Lampe à pétrole</t>
  </si>
  <si>
    <t>Electricité[2]</t>
  </si>
  <si>
    <t>Eau minérale</t>
  </si>
  <si>
    <t>Robinet exterieur</t>
  </si>
  <si>
    <t>Forage</t>
  </si>
  <si>
    <t>Puits aménagé</t>
  </si>
  <si>
    <t>Puits traditionnel</t>
  </si>
  <si>
    <t>Borne fontaine</t>
  </si>
  <si>
    <t>Eaux de surface</t>
  </si>
  <si>
    <t>Porteur d'eau</t>
  </si>
  <si>
    <t>Eau potable en période normale</t>
  </si>
  <si>
    <t>Eau potable en période sèche</t>
  </si>
  <si>
    <t>Intérieur privé avec chasse d'eau</t>
  </si>
  <si>
    <t>Extérieur privé avec chasse d'eau</t>
  </si>
  <si>
    <t>Latrine privée</t>
  </si>
  <si>
    <t>Avec Chasse</t>
  </si>
  <si>
    <t>Traditionnelle</t>
  </si>
  <si>
    <t>Dans la Nature</t>
  </si>
  <si>
    <t>Autres</t>
  </si>
  <si>
    <t>Ramassage public</t>
  </si>
  <si>
    <t>Poubelle collective</t>
  </si>
  <si>
    <t>Tas d'immondices</t>
  </si>
  <si>
    <t xml:space="preserve"> Enfouissement</t>
  </si>
  <si>
    <t>Incinération</t>
  </si>
  <si>
    <t>Fosse septique</t>
  </si>
  <si>
    <t>Cour</t>
  </si>
  <si>
    <t>Rue</t>
  </si>
  <si>
    <t>Caniveau</t>
  </si>
  <si>
    <t>Dans la nature</t>
  </si>
  <si>
    <t xml:space="preserve"> Autre</t>
  </si>
  <si>
    <t>Téléphone mobile</t>
  </si>
  <si>
    <t>Télévision</t>
  </si>
  <si>
    <t>Connexion Internet</t>
  </si>
  <si>
    <t>Chaine HIFI</t>
  </si>
  <si>
    <t>Ordinateur</t>
  </si>
  <si>
    <t>Téléphone fixe</t>
  </si>
  <si>
    <t>[2] Electricité regroupe : Electrification EDM, Electricité rurale (AMADER, Agence des Energies Renouvelables), Groupe électrogène et panneaux solaires</t>
  </si>
  <si>
    <t xml:space="preserve">[3] Hygiène adéquate : individuel avec chasse d'eau ; commun avec chasse d'eau ; latrine privée. </t>
  </si>
  <si>
    <t>Hygiène inadéquate : Latrine commune à plusieurs ménages ; dans la nature et autres.</t>
  </si>
  <si>
    <t>Sécurité alimentaire</t>
  </si>
  <si>
    <t>Aucune aide/recours</t>
  </si>
  <si>
    <t>Aide de l'Etat</t>
  </si>
  <si>
    <t>Aide d'une ONG</t>
  </si>
  <si>
    <t>Vente de bétail</t>
  </si>
  <si>
    <t>Vente de son capital</t>
  </si>
  <si>
    <t>Vente de biens</t>
  </si>
  <si>
    <t>Utilisation de son épargne</t>
  </si>
  <si>
    <t>Contracter un prêt</t>
  </si>
  <si>
    <t>Aide d'un parent/ami</t>
  </si>
  <si>
    <t>Émigration d'un membre de la famille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</si>
  <si>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</si>
  <si>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</si>
  <si>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</si>
  <si>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</si>
  <si>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</si>
  <si>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</si>
  <si>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</si>
  <si>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</si>
  <si>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Fonction</t>
  </si>
  <si>
    <t>Montant trimestriel</t>
  </si>
  <si>
    <t>(Milliard de FCFA)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</si>
  <si>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</si>
  <si>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</si>
  <si>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</si>
  <si>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</si>
  <si>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</si>
  <si>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</si>
  <si>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</si>
  <si>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</si>
  <si>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</si>
  <si>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</si>
  <si>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</si>
  <si>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</si>
  <si>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</si>
  <si>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</si>
  <si>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</si>
  <si>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</si>
  <si>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</si>
  <si>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</si>
  <si>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Page</t>
  </si>
  <si>
    <t>1- Caractéristiques Socio-Démographiques</t>
  </si>
  <si>
    <t>2- Education et Alphabétisation</t>
  </si>
  <si>
    <t>Tableau 1.1: Répartition de la population malienne de 12 ans et plus, par région, milieu, de résidence selon le statut matrimonial (%)</t>
  </si>
  <si>
    <t>3- Santé</t>
  </si>
  <si>
    <t xml:space="preserve"> Duplex/Immeuble individuel</t>
  </si>
  <si>
    <t>Maison à plusieurs logements (en bande)</t>
  </si>
  <si>
    <t>Maison individuelle simple</t>
  </si>
  <si>
    <t>Case</t>
  </si>
  <si>
    <t>Habitat précaire/Baraque</t>
  </si>
  <si>
    <t>Autre (Précisez)</t>
  </si>
  <si>
    <t/>
  </si>
  <si>
    <t>Mali</t>
  </si>
  <si>
    <t>Taoudenit</t>
  </si>
  <si>
    <t>Menaka</t>
  </si>
  <si>
    <t>Unipersonnel</t>
  </si>
  <si>
    <t>Couple avec enfant</t>
  </si>
  <si>
    <t>Couple sans enfant</t>
  </si>
  <si>
    <t>Monoparental nucléaire</t>
  </si>
  <si>
    <t>Monoparental élargi</t>
  </si>
  <si>
    <t>Famille élargie</t>
  </si>
  <si>
    <t>Source : EMOP-2022, passage 1 (avril-juin)</t>
  </si>
  <si>
    <t>Plus bas</t>
  </si>
  <si>
    <t>95% Intervalle de confiance de TBS</t>
  </si>
  <si>
    <t>95% Intervalle de confiance de TNS</t>
  </si>
  <si>
    <t>Tableau 2.2: Taux de scolarisation au fondamental1 par région, milieu et sexe (%)</t>
  </si>
  <si>
    <r>
      <t>Tableau 2.1: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d’alphabétisation des chefs de ménage par sexe, région et le milieu de résidence (%)</t>
    </r>
  </si>
  <si>
    <t>Tableau 2.3: Taux de scolarisation au fondamental 2 par région, milieu et sexe (%)</t>
  </si>
  <si>
    <t>Tableau 2.4: Répartition de la population par milieu, sexe selon la raison de non-fréquentation scolaire au premier cycle de l’enseignement fondamental (%)</t>
  </si>
  <si>
    <t>Trop jeune (moins de 7 ans)</t>
  </si>
  <si>
    <t>Trop chère</t>
  </si>
  <si>
    <t xml:space="preserve"> Préférence pour un apprentissage ou un travail</t>
  </si>
  <si>
    <t xml:space="preserve"> Manque de moyens financiers</t>
  </si>
  <si>
    <t>Handicap/Maladie</t>
  </si>
  <si>
    <t xml:space="preserve"> Grossesse</t>
  </si>
  <si>
    <t xml:space="preserve"> Mariage</t>
  </si>
  <si>
    <t xml:space="preserve">  Réfus/Désintéressement des parents</t>
  </si>
  <si>
    <t xml:space="preserve"> Echec scolaire</t>
  </si>
  <si>
    <t xml:space="preserve"> A fini/étude achevée</t>
  </si>
  <si>
    <t xml:space="preserve"> Abandon volontaire</t>
  </si>
  <si>
    <t xml:space="preserve"> Abandon pour travaux de champ</t>
  </si>
  <si>
    <t xml:space="preserve"> Crise securitaire</t>
  </si>
  <si>
    <r>
      <t>Tableau 2.5: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 la population par milieu, sexe selon la raison de non-fréquentation scolaire au second cycle de l’enseignement fondamental (%)</t>
    </r>
  </si>
  <si>
    <t xml:space="preserve"> Trop chère</t>
  </si>
  <si>
    <t xml:space="preserve"> Trop loin</t>
  </si>
  <si>
    <t xml:space="preserve">  Handicap/Maladie</t>
  </si>
  <si>
    <t>Mariage</t>
  </si>
  <si>
    <t xml:space="preserve"> Réfus/Désintéressement des parents</t>
  </si>
  <si>
    <t>A fini/étude achevée</t>
  </si>
  <si>
    <t>Abandon pour travaux de champ</t>
  </si>
  <si>
    <t>Crise securitaire</t>
  </si>
  <si>
    <r>
      <t xml:space="preserve">Source : EMOP-2022, passage 1 </t>
    </r>
    <r>
      <rPr>
        <b/>
        <i/>
        <sz val="12"/>
        <color theme="1"/>
        <rFont val="Arial Narrow"/>
        <family val="2"/>
      </rPr>
      <t>(Janvier-Mars)</t>
    </r>
  </si>
  <si>
    <t>Source : EMOP-2022, passage 1 (Janvier-Mars)</t>
  </si>
  <si>
    <t>Tableau 2.7: Taux d'alphabétisation des 15 ans et plus (%) par région, milieu et sexe</t>
  </si>
  <si>
    <t>Tableau 2.8: Taux d'alphabétisation des 15 - 24 ans (%) par région, milieu et sexe</t>
  </si>
  <si>
    <t>Niveau d'éducation</t>
  </si>
  <si>
    <t>Maternelle</t>
  </si>
  <si>
    <t>Fondamental 1</t>
  </si>
  <si>
    <t>Secondaire Général</t>
  </si>
  <si>
    <t>Secondaire Technique et Professionnel</t>
  </si>
  <si>
    <t>Post-secondaire (préparation diplômes niveau BAC+2)</t>
  </si>
  <si>
    <t>Fièvre/Paludisme</t>
  </si>
  <si>
    <t>Diarrhée</t>
  </si>
  <si>
    <t>Douleurs dans le dos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</si>
  <si>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</si>
  <si>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</si>
  <si>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</si>
  <si>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</si>
  <si>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</si>
  <si>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</si>
  <si>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</si>
  <si>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>Autre maladie</t>
  </si>
  <si>
    <t>Propriétaire avec titre</t>
  </si>
  <si>
    <t>Propriétaire sans titre</t>
  </si>
  <si>
    <t xml:space="preserve"> Copropriétaire avec titre</t>
  </si>
  <si>
    <t xml:space="preserve"> Copropriétaire sans titre</t>
  </si>
  <si>
    <t>Locataire simple</t>
  </si>
  <si>
    <t>Locataire vente</t>
  </si>
  <si>
    <t>Logé gratuitement</t>
  </si>
  <si>
    <t>Autre (précisez)</t>
  </si>
  <si>
    <t>Tableau 4.1: Répartition des ménages par région, milieu de résidence selon le statut d'occupation du logement (%)</t>
  </si>
  <si>
    <t>Source : EMOP-2022, passage 1 (janvier-mars)</t>
  </si>
  <si>
    <r>
      <t>Tableau 4.2: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par région, milieu de résidence et selon le type d’habitat du logement (%) </t>
    </r>
  </si>
  <si>
    <t>Villa (2)</t>
  </si>
  <si>
    <t>Immeuble a appartement (3)</t>
  </si>
  <si>
    <t>§</t>
  </si>
  <si>
    <t>Electrification EDM</t>
  </si>
  <si>
    <t>Electricté rurale (AMADER, Agence des Energies Renouvelables, ESMAP, Yelencoura)</t>
  </si>
  <si>
    <t>Groupe electrogène</t>
  </si>
  <si>
    <t>Panneau Solaire</t>
  </si>
  <si>
    <t>Lampe à huile</t>
  </si>
  <si>
    <t>Bougie</t>
  </si>
  <si>
    <t>Torche (piles)</t>
  </si>
  <si>
    <r>
      <t>Tableau 4.3: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l'électricité (%)</t>
    </r>
  </si>
  <si>
    <r>
      <t>Tableau 4.4: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Proportion des ménages disposant de l'électricité selon la région et le milieu (%) </t>
    </r>
  </si>
  <si>
    <r>
      <t>Tableau 4.5: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normale]</t>
    </r>
  </si>
  <si>
    <t>Robinet interieur</t>
  </si>
  <si>
    <t xml:space="preserve"> Autre (Précisez)</t>
  </si>
  <si>
    <r>
      <t>Tableau 4.6: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sèche]</t>
    </r>
  </si>
  <si>
    <r>
      <t>Tableau 4.7: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selon l'accès à l'eau potable </t>
    </r>
    <r>
      <rPr>
        <sz val="12"/>
        <color theme="1"/>
        <rFont val="Arial Narrow"/>
        <family val="2"/>
      </rPr>
      <t xml:space="preserve">(%) </t>
    </r>
  </si>
  <si>
    <r>
      <t>Tableau 4.8: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le type de toilettes utilisé (%)</t>
    </r>
  </si>
  <si>
    <t>Commun à plusieurs ménages avec chasse d'eau</t>
  </si>
  <si>
    <t>Latrine commune</t>
  </si>
  <si>
    <t>Tableau 4.9: Répartition des ménages par région et milieu selon le type de toilette utilisée (%)[3]</t>
  </si>
  <si>
    <r>
      <t>Tableau 4.10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d’évacuation des ordures ménagères (%)</t>
    </r>
  </si>
  <si>
    <t>Ramassage privé</t>
  </si>
  <si>
    <r>
      <t>Tableau 4.11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d'évacuation des eaux usées (%)</t>
    </r>
  </si>
  <si>
    <t>Puisard</t>
  </si>
  <si>
    <t>Réseau d'égout</t>
  </si>
  <si>
    <r>
      <t>Tableau 4.12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Proportion de la possession des équipements des ménages selon la région et le milieu (%) </t>
    </r>
  </si>
  <si>
    <t>Foyer amélioré</t>
  </si>
  <si>
    <t>Accès aux crédits</t>
  </si>
  <si>
    <r>
      <t>Tableau 5.1: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Proportion des ménages ayant eu des difficultés pour se nourrir par région et le milieu (%)</t>
    </r>
  </si>
  <si>
    <r>
      <t>Tableau 5.2: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Principales stratégies adoptées pour gérer l'insécurité alimentaire dans les ménages, par milieu de résidence (%)</t>
    </r>
  </si>
  <si>
    <t>Source : EMOP-2022, passage 1 (Janvier-mars)</t>
  </si>
  <si>
    <t>4- Logement et  Possesion de Biens</t>
  </si>
  <si>
    <t>5- Securité alimentaire</t>
  </si>
  <si>
    <t>6- Dépenses de consommation</t>
  </si>
  <si>
    <t>Tableau 6.1 : Dépenses trimestrielles des ménages selon le milieu (FCFA)</t>
  </si>
  <si>
    <t>Dépenses</t>
  </si>
  <si>
    <t>Tableau 6.2 : Répartition des dépenses par région et milieu selon le mode d’acquisition (%)</t>
  </si>
  <si>
    <t>Caractéristiques sociodémographiques</t>
  </si>
  <si>
    <r>
      <t>Tableau 6.3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Structure de la consommation des ménages par mode d’acquisition selon le milieu (%) </t>
    </r>
  </si>
  <si>
    <r>
      <t>Tableau 6.4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Part des fonctions de consommation selon le milieu de résidence </t>
    </r>
  </si>
  <si>
    <r>
      <t>Tableau 6.5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</si>
  <si>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 xml:space="preserve"> Veuf/(Veuve)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</si>
</sst>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##0.0"/>
    <numFmt numFmtId="167" formatCode="_-* #,##0_-;\-* #,##0_-;_-* &quot;-&quot;??_-;_-@_-"/>
  </numFmts>
  <fonts count="44"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rgb="FF264A6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0.5"/>
      <color theme="1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sz val="10.5"/>
      <color rgb="FF00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old"/>
    </font>
    <font>
      <sz val="9"/>
      <color theme="1"/>
      <name val="Arial"/>
      <family val="2"/>
    </font>
    <font>
      <sz val="9"/>
      <color indexed="62"/>
      <name val="Arial"/>
      <family val="2"/>
    </font>
    <font>
      <b/>
      <sz val="14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33" fillId="0" borderId="0"/>
    <xf numFmtId="43" fontId="38" fillId="0" borderId="0" applyFont="0" applyFill="0" applyBorder="0" applyAlignment="0" applyProtection="0"/>
  </cellStyleXfs>
  <cellXfs count="264">
    <xf numFmtId="0" fontId="0" fillId="0" borderId="0" xfId="0"/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16" xfId="0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15" fillId="0" borderId="6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16" fillId="0" borderId="0" xfId="0" applyFont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21" fillId="0" borderId="6" xfId="0" applyFont="1" applyBorder="1" applyAlignment="1">
      <alignment vertical="center"/>
    </xf>
    <xf numFmtId="0" fontId="8" fillId="0" borderId="0" xfId="0" applyFont="1" applyAlignment="1">
      <alignment horizontal="left" vertical="center" indent="10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7" fillId="0" borderId="7" xfId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17" fillId="0" borderId="0" xfId="1" applyAlignment="1">
      <alignment vertical="center"/>
    </xf>
    <xf numFmtId="0" fontId="29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3" fontId="31" fillId="0" borderId="9" xfId="0" applyNumberFormat="1" applyFont="1" applyBorder="1" applyAlignment="1">
      <alignment horizontal="center" vertical="center"/>
    </xf>
    <xf numFmtId="0" fontId="31" fillId="6" borderId="9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35" fillId="0" borderId="0" xfId="0" applyFont="1"/>
    <xf numFmtId="0" fontId="34" fillId="0" borderId="0" xfId="2" applyFont="1"/>
    <xf numFmtId="0" fontId="35" fillId="0" borderId="0" xfId="0" applyFont="1" applyAlignment="1">
      <alignment wrapText="1"/>
    </xf>
    <xf numFmtId="3" fontId="34" fillId="0" borderId="0" xfId="2" applyNumberFormat="1" applyFont="1" applyAlignment="1">
      <alignment horizontal="center" wrapText="1"/>
    </xf>
    <xf numFmtId="3" fontId="34" fillId="0" borderId="0" xfId="2" applyNumberFormat="1" applyFont="1" applyAlignment="1">
      <alignment horizontal="center" vertical="top" wrapText="1"/>
    </xf>
    <xf numFmtId="3" fontId="36" fillId="0" borderId="0" xfId="2" applyNumberFormat="1" applyFont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6" fillId="0" borderId="0" xfId="2" applyFont="1" applyAlignment="1">
      <alignment horizontal="center" wrapText="1"/>
    </xf>
    <xf numFmtId="164" fontId="7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164" fontId="21" fillId="0" borderId="9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5" fontId="11" fillId="0" borderId="9" xfId="3" applyNumberFormat="1" applyFont="1" applyBorder="1" applyAlignment="1">
      <alignment horizontal="center" vertical="center"/>
    </xf>
    <xf numFmtId="165" fontId="9" fillId="0" borderId="9" xfId="3" applyNumberFormat="1" applyFont="1" applyBorder="1" applyAlignment="1">
      <alignment horizontal="center" vertical="center"/>
    </xf>
    <xf numFmtId="165" fontId="19" fillId="0" borderId="9" xfId="3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7" fillId="0" borderId="10" xfId="1" applyBorder="1" applyAlignment="1">
      <alignment horizontal="center" vertical="center"/>
    </xf>
    <xf numFmtId="0" fontId="0" fillId="0" borderId="0" xfId="0" applyBorder="1"/>
    <xf numFmtId="0" fontId="40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left" vertical="top" wrapText="1"/>
    </xf>
    <xf numFmtId="166" fontId="41" fillId="0" borderId="0" xfId="0" applyNumberFormat="1" applyFont="1" applyFill="1" applyBorder="1" applyAlignment="1">
      <alignment horizontal="right" vertical="top"/>
    </xf>
    <xf numFmtId="164" fontId="11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164" fontId="14" fillId="0" borderId="7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 vertical="center"/>
    </xf>
    <xf numFmtId="43" fontId="14" fillId="0" borderId="7" xfId="3" applyFont="1" applyBorder="1" applyAlignment="1">
      <alignment horizontal="right" vertical="center"/>
    </xf>
    <xf numFmtId="43" fontId="14" fillId="0" borderId="9" xfId="3" applyFont="1" applyBorder="1" applyAlignment="1">
      <alignment horizontal="right" vertical="center"/>
    </xf>
    <xf numFmtId="165" fontId="14" fillId="0" borderId="7" xfId="3" applyNumberFormat="1" applyFont="1" applyBorder="1" applyAlignment="1">
      <alignment horizontal="right" vertical="center"/>
    </xf>
    <xf numFmtId="165" fontId="14" fillId="0" borderId="9" xfId="3" applyNumberFormat="1" applyFont="1" applyBorder="1" applyAlignment="1">
      <alignment horizontal="right" vertical="center"/>
    </xf>
    <xf numFmtId="165" fontId="14" fillId="0" borderId="7" xfId="3" applyNumberFormat="1" applyFont="1" applyBorder="1" applyAlignment="1">
      <alignment horizontal="center" vertical="center"/>
    </xf>
    <xf numFmtId="165" fontId="14" fillId="0" borderId="9" xfId="3" applyNumberFormat="1" applyFont="1" applyBorder="1" applyAlignment="1">
      <alignment horizontal="center" vertical="center"/>
    </xf>
    <xf numFmtId="43" fontId="11" fillId="0" borderId="7" xfId="3" applyFont="1" applyBorder="1" applyAlignment="1">
      <alignment horizontal="right" vertical="center"/>
    </xf>
    <xf numFmtId="43" fontId="15" fillId="0" borderId="9" xfId="3" applyFont="1" applyBorder="1" applyAlignment="1">
      <alignment horizontal="right" vertical="center"/>
    </xf>
    <xf numFmtId="43" fontId="11" fillId="0" borderId="9" xfId="3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5" fontId="11" fillId="0" borderId="4" xfId="3" applyNumberFormat="1" applyFont="1" applyBorder="1" applyAlignment="1">
      <alignment horizontal="right" vertical="center"/>
    </xf>
    <xf numFmtId="165" fontId="11" fillId="0" borderId="7" xfId="3" applyNumberFormat="1" applyFont="1" applyBorder="1" applyAlignment="1">
      <alignment horizontal="right" vertical="center"/>
    </xf>
    <xf numFmtId="165" fontId="11" fillId="0" borderId="6" xfId="3" applyNumberFormat="1" applyFont="1" applyBorder="1" applyAlignment="1">
      <alignment horizontal="right" vertical="center"/>
    </xf>
    <xf numFmtId="165" fontId="11" fillId="0" borderId="9" xfId="3" applyNumberFormat="1" applyFont="1" applyBorder="1" applyAlignment="1">
      <alignment horizontal="right" vertical="center"/>
    </xf>
    <xf numFmtId="165" fontId="9" fillId="0" borderId="6" xfId="3" applyNumberFormat="1" applyFont="1" applyBorder="1" applyAlignment="1">
      <alignment horizontal="right" vertical="center"/>
    </xf>
    <xf numFmtId="165" fontId="9" fillId="0" borderId="9" xfId="3" applyNumberFormat="1" applyFont="1" applyBorder="1" applyAlignment="1">
      <alignment horizontal="right" vertical="center"/>
    </xf>
    <xf numFmtId="165" fontId="8" fillId="0" borderId="9" xfId="3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166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164" fontId="14" fillId="0" borderId="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/>
    <xf numFmtId="166" fontId="14" fillId="0" borderId="4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left" vertical="top" wrapText="1"/>
    </xf>
    <xf numFmtId="164" fontId="14" fillId="0" borderId="4" xfId="0" applyNumberFormat="1" applyFont="1" applyBorder="1"/>
    <xf numFmtId="166" fontId="14" fillId="0" borderId="4" xfId="0" applyNumberFormat="1" applyFont="1" applyBorder="1"/>
    <xf numFmtId="0" fontId="8" fillId="0" borderId="4" xfId="0" applyFont="1" applyBorder="1" applyAlignment="1">
      <alignment horizontal="left" vertical="top" wrapText="1"/>
    </xf>
    <xf numFmtId="166" fontId="8" fillId="0" borderId="4" xfId="0" applyNumberFormat="1" applyFont="1" applyBorder="1" applyAlignment="1">
      <alignment horizontal="right" vertical="top"/>
    </xf>
    <xf numFmtId="166" fontId="8" fillId="0" borderId="4" xfId="0" applyNumberFormat="1" applyFont="1" applyBorder="1"/>
    <xf numFmtId="0" fontId="8" fillId="0" borderId="0" xfId="0" applyFont="1"/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39" fillId="0" borderId="0" xfId="0" applyFont="1"/>
    <xf numFmtId="0" fontId="20" fillId="0" borderId="5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164" fontId="24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164" fontId="26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7" fillId="0" borderId="0" xfId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43" fontId="11" fillId="0" borderId="18" xfId="3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3" fontId="9" fillId="0" borderId="18" xfId="3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167" fontId="19" fillId="0" borderId="9" xfId="3" applyNumberFormat="1" applyFont="1" applyBorder="1" applyAlignment="1">
      <alignment horizontal="center" vertical="center"/>
    </xf>
    <xf numFmtId="43" fontId="0" fillId="0" borderId="4" xfId="3" applyFont="1" applyBorder="1"/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2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4">
    <cellStyle name="Lien hypertexte" xfId="1" builtinId="8"/>
    <cellStyle name="Milliers" xfId="3" builtinId="3"/>
    <cellStyle name="Normal" xfId="0" builtinId="0"/>
    <cellStyle name="Normal_ELIM Resultats bruts version finale 21" xfId="2" xr:uid="{A95A55DB-E9AD-4A70-81A5-C2D23A814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640685</xdr:colOff>
      <xdr:row>33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3B9F68-78F0-72D1-D2C9-729771B6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80525" cy="611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tabSelected="1" workbookViewId="0">
      <selection activeCell="L26" sqref="L26"/>
    </sheetView>
  </sheetViews>
  <sheetFormatPr baseColWidth="10" defaultRowHeight="14.4"/>
  <sheetData>
    <row r="1" spans="1:9">
      <c r="A1" s="185"/>
      <c r="B1" s="185"/>
      <c r="C1" s="185"/>
      <c r="D1" s="185"/>
      <c r="E1" s="185"/>
      <c r="F1" s="185"/>
      <c r="G1" s="185"/>
      <c r="H1" s="185"/>
      <c r="I1" s="185"/>
    </row>
    <row r="2" spans="1:9">
      <c r="A2" s="185"/>
      <c r="B2" s="185"/>
      <c r="C2" s="185"/>
      <c r="D2" s="185"/>
      <c r="E2" s="185"/>
      <c r="F2" s="185"/>
      <c r="G2" s="185"/>
      <c r="H2" s="185"/>
      <c r="I2" s="185"/>
    </row>
    <row r="3" spans="1:9">
      <c r="A3" s="185"/>
      <c r="B3" s="185"/>
      <c r="C3" s="185"/>
      <c r="D3" s="185"/>
      <c r="E3" s="185"/>
      <c r="F3" s="185"/>
      <c r="G3" s="185"/>
      <c r="H3" s="185"/>
      <c r="I3" s="185"/>
    </row>
    <row r="4" spans="1:9">
      <c r="A4" s="185"/>
      <c r="B4" s="185"/>
      <c r="C4" s="185"/>
      <c r="D4" s="185"/>
      <c r="E4" s="185"/>
      <c r="F4" s="185"/>
      <c r="G4" s="185"/>
      <c r="H4" s="185"/>
      <c r="I4" s="185"/>
    </row>
    <row r="5" spans="1:9">
      <c r="A5" s="185"/>
      <c r="B5" s="185"/>
      <c r="C5" s="185"/>
      <c r="D5" s="185"/>
      <c r="E5" s="185"/>
      <c r="F5" s="185"/>
      <c r="G5" s="185"/>
      <c r="H5" s="185"/>
      <c r="I5" s="185"/>
    </row>
    <row r="6" spans="1:9">
      <c r="A6" s="185"/>
      <c r="B6" s="185"/>
      <c r="C6" s="185"/>
      <c r="D6" s="185"/>
      <c r="E6" s="185"/>
      <c r="F6" s="185"/>
      <c r="G6" s="185"/>
      <c r="H6" s="185"/>
      <c r="I6" s="185"/>
    </row>
    <row r="7" spans="1:9">
      <c r="A7" s="185"/>
      <c r="B7" s="185"/>
      <c r="C7" s="185"/>
      <c r="D7" s="185"/>
      <c r="E7" s="185"/>
      <c r="F7" s="185"/>
      <c r="G7" s="185"/>
      <c r="H7" s="185"/>
      <c r="I7" s="185"/>
    </row>
    <row r="8" spans="1:9">
      <c r="A8" s="185"/>
      <c r="B8" s="185"/>
      <c r="C8" s="185"/>
      <c r="D8" s="185"/>
      <c r="E8" s="185"/>
      <c r="F8" s="185"/>
      <c r="G8" s="185"/>
      <c r="H8" s="185"/>
      <c r="I8" s="185"/>
    </row>
    <row r="9" spans="1:9">
      <c r="A9" s="185"/>
      <c r="B9" s="185"/>
      <c r="C9" s="185"/>
      <c r="D9" s="185"/>
      <c r="E9" s="185"/>
      <c r="F9" s="185"/>
      <c r="G9" s="185"/>
      <c r="H9" s="185"/>
      <c r="I9" s="185"/>
    </row>
    <row r="10" spans="1:9">
      <c r="A10" s="185"/>
      <c r="B10" s="185"/>
      <c r="C10" s="185"/>
      <c r="D10" s="185"/>
      <c r="E10" s="185"/>
      <c r="F10" s="185"/>
      <c r="G10" s="185"/>
      <c r="H10" s="185"/>
      <c r="I10" s="185"/>
    </row>
    <row r="11" spans="1:9">
      <c r="A11" s="185"/>
      <c r="B11" s="185"/>
      <c r="C11" s="185"/>
      <c r="D11" s="185"/>
      <c r="E11" s="185"/>
      <c r="F11" s="185"/>
      <c r="G11" s="185"/>
      <c r="H11" s="185"/>
      <c r="I11" s="185"/>
    </row>
    <row r="12" spans="1:9">
      <c r="A12" s="185"/>
      <c r="B12" s="185"/>
      <c r="C12" s="185"/>
      <c r="D12" s="185"/>
      <c r="E12" s="185"/>
      <c r="F12" s="185"/>
      <c r="G12" s="185"/>
      <c r="H12" s="185"/>
      <c r="I12" s="185"/>
    </row>
    <row r="13" spans="1:9">
      <c r="A13" s="185"/>
      <c r="B13" s="185"/>
      <c r="C13" s="185"/>
      <c r="D13" s="185"/>
      <c r="E13" s="185"/>
      <c r="F13" s="185"/>
      <c r="G13" s="185"/>
      <c r="H13" s="185"/>
      <c r="I13" s="185"/>
    </row>
    <row r="14" spans="1:9">
      <c r="A14" s="185"/>
      <c r="B14" s="185"/>
      <c r="C14" s="185"/>
      <c r="D14" s="185"/>
      <c r="E14" s="185"/>
      <c r="F14" s="185"/>
      <c r="G14" s="185"/>
      <c r="H14" s="185"/>
      <c r="I14" s="185"/>
    </row>
    <row r="15" spans="1:9">
      <c r="A15" s="185"/>
      <c r="B15" s="185"/>
      <c r="C15" s="185"/>
      <c r="D15" s="185"/>
      <c r="E15" s="185"/>
      <c r="F15" s="185"/>
      <c r="G15" s="185"/>
      <c r="H15" s="185"/>
      <c r="I15" s="185"/>
    </row>
    <row r="16" spans="1:9">
      <c r="A16" s="185"/>
      <c r="B16" s="185"/>
      <c r="C16" s="185"/>
      <c r="D16" s="185"/>
      <c r="E16" s="185"/>
      <c r="F16" s="185"/>
      <c r="G16" s="185"/>
      <c r="H16" s="185"/>
      <c r="I16" s="185"/>
    </row>
    <row r="17" spans="1:9">
      <c r="A17" s="185"/>
      <c r="B17" s="185"/>
      <c r="C17" s="185"/>
      <c r="D17" s="185"/>
      <c r="E17" s="185"/>
      <c r="F17" s="185"/>
      <c r="G17" s="185"/>
      <c r="H17" s="185"/>
      <c r="I17" s="185"/>
    </row>
    <row r="18" spans="1:9">
      <c r="A18" s="185"/>
      <c r="B18" s="185"/>
      <c r="C18" s="185"/>
      <c r="D18" s="185"/>
      <c r="E18" s="185"/>
      <c r="F18" s="185"/>
      <c r="G18" s="185"/>
      <c r="H18" s="185"/>
      <c r="I18" s="185"/>
    </row>
    <row r="19" spans="1:9">
      <c r="A19" s="185"/>
      <c r="B19" s="185"/>
      <c r="C19" s="185"/>
      <c r="D19" s="185"/>
      <c r="E19" s="185"/>
      <c r="F19" s="185"/>
      <c r="G19" s="185"/>
      <c r="H19" s="185"/>
      <c r="I19" s="185"/>
    </row>
    <row r="20" spans="1:9">
      <c r="A20" s="185"/>
      <c r="B20" s="185"/>
      <c r="C20" s="185"/>
      <c r="D20" s="185"/>
      <c r="E20" s="185"/>
      <c r="F20" s="185"/>
      <c r="G20" s="185"/>
      <c r="H20" s="185"/>
      <c r="I20" s="185"/>
    </row>
    <row r="21" spans="1:9">
      <c r="A21" s="185"/>
      <c r="B21" s="185"/>
      <c r="C21" s="185"/>
      <c r="D21" s="185"/>
      <c r="E21" s="185"/>
      <c r="F21" s="185"/>
      <c r="G21" s="185"/>
      <c r="H21" s="185"/>
      <c r="I21" s="185"/>
    </row>
    <row r="22" spans="1:9">
      <c r="A22" s="185"/>
      <c r="B22" s="185"/>
      <c r="C22" s="185"/>
      <c r="D22" s="185"/>
      <c r="E22" s="185"/>
      <c r="F22" s="185"/>
      <c r="G22" s="185"/>
      <c r="H22" s="185"/>
      <c r="I22" s="185"/>
    </row>
    <row r="23" spans="1:9">
      <c r="A23" s="185"/>
      <c r="B23" s="185"/>
      <c r="C23" s="185"/>
      <c r="D23" s="185"/>
      <c r="E23" s="185"/>
      <c r="F23" s="185"/>
      <c r="G23" s="185"/>
      <c r="H23" s="185"/>
      <c r="I23" s="185"/>
    </row>
    <row r="24" spans="1:9">
      <c r="A24" s="185"/>
      <c r="B24" s="185"/>
      <c r="C24" s="185"/>
      <c r="D24" s="185"/>
      <c r="E24" s="185"/>
      <c r="F24" s="185"/>
      <c r="G24" s="185"/>
      <c r="H24" s="185"/>
      <c r="I24" s="185"/>
    </row>
    <row r="25" spans="1:9">
      <c r="A25" s="185"/>
      <c r="B25" s="185"/>
      <c r="C25" s="185"/>
      <c r="D25" s="185"/>
      <c r="E25" s="185"/>
      <c r="F25" s="185"/>
      <c r="G25" s="185"/>
      <c r="H25" s="185"/>
      <c r="I25" s="185"/>
    </row>
    <row r="26" spans="1:9">
      <c r="A26" s="185"/>
      <c r="B26" s="185"/>
      <c r="C26" s="185"/>
      <c r="D26" s="185"/>
      <c r="E26" s="185"/>
      <c r="F26" s="185"/>
      <c r="G26" s="185"/>
      <c r="H26" s="185"/>
      <c r="I26" s="185"/>
    </row>
    <row r="27" spans="1:9">
      <c r="A27" s="185"/>
      <c r="B27" s="185"/>
      <c r="C27" s="185"/>
      <c r="D27" s="185"/>
      <c r="E27" s="185"/>
      <c r="F27" s="185"/>
      <c r="G27" s="185"/>
      <c r="H27" s="185"/>
      <c r="I27" s="185"/>
    </row>
    <row r="28" spans="1:9">
      <c r="A28" s="185"/>
      <c r="B28" s="185"/>
      <c r="C28" s="185"/>
      <c r="D28" s="185"/>
      <c r="E28" s="185"/>
      <c r="F28" s="185"/>
      <c r="G28" s="185"/>
      <c r="H28" s="185"/>
      <c r="I28" s="185"/>
    </row>
    <row r="29" spans="1:9">
      <c r="A29" s="185"/>
      <c r="B29" s="185"/>
      <c r="C29" s="185"/>
      <c r="D29" s="185"/>
      <c r="E29" s="185"/>
      <c r="F29" s="185"/>
      <c r="G29" s="185"/>
      <c r="H29" s="185"/>
      <c r="I29" s="185"/>
    </row>
    <row r="30" spans="1:9">
      <c r="A30" s="185"/>
      <c r="B30" s="185"/>
      <c r="C30" s="185"/>
      <c r="D30" s="185"/>
      <c r="E30" s="185"/>
      <c r="F30" s="185"/>
      <c r="G30" s="185"/>
      <c r="H30" s="185"/>
      <c r="I30" s="185"/>
    </row>
    <row r="31" spans="1:9">
      <c r="A31" s="185"/>
      <c r="B31" s="185"/>
      <c r="C31" s="185"/>
      <c r="D31" s="185"/>
      <c r="E31" s="185"/>
      <c r="F31" s="185"/>
      <c r="G31" s="185"/>
      <c r="H31" s="185"/>
      <c r="I31" s="185"/>
    </row>
    <row r="32" spans="1:9">
      <c r="A32" s="185"/>
      <c r="B32" s="185"/>
      <c r="C32" s="185"/>
      <c r="D32" s="185"/>
      <c r="E32" s="185"/>
      <c r="F32" s="185"/>
      <c r="G32" s="185"/>
      <c r="H32" s="185"/>
      <c r="I32" s="185"/>
    </row>
    <row r="33" spans="1:9">
      <c r="A33" s="185"/>
      <c r="B33" s="185"/>
      <c r="C33" s="185"/>
      <c r="D33" s="185"/>
      <c r="E33" s="185"/>
      <c r="F33" s="185"/>
      <c r="G33" s="185"/>
      <c r="H33" s="185"/>
      <c r="I33" s="185"/>
    </row>
    <row r="34" spans="1:9">
      <c r="A34" s="185"/>
      <c r="B34" s="185"/>
      <c r="C34" s="185"/>
      <c r="D34" s="185"/>
      <c r="E34" s="185"/>
      <c r="F34" s="185"/>
      <c r="G34" s="185"/>
      <c r="H34" s="185"/>
      <c r="I34" s="185"/>
    </row>
    <row r="35" spans="1:9">
      <c r="A35" s="185"/>
      <c r="B35" s="185"/>
      <c r="C35" s="185"/>
      <c r="D35" s="185"/>
      <c r="E35" s="185"/>
      <c r="F35" s="185"/>
      <c r="G35" s="185"/>
      <c r="H35" s="185"/>
      <c r="I35" s="185"/>
    </row>
    <row r="36" spans="1:9">
      <c r="A36" s="185"/>
      <c r="B36" s="185"/>
      <c r="C36" s="185"/>
      <c r="D36" s="185"/>
      <c r="E36" s="185"/>
      <c r="F36" s="185"/>
      <c r="G36" s="185"/>
      <c r="H36" s="185"/>
      <c r="I36" s="185"/>
    </row>
    <row r="37" spans="1:9">
      <c r="A37" s="185"/>
      <c r="B37" s="185"/>
      <c r="C37" s="185"/>
      <c r="D37" s="185"/>
      <c r="E37" s="185"/>
      <c r="F37" s="185"/>
      <c r="G37" s="185"/>
      <c r="H37" s="185"/>
      <c r="I37" s="185"/>
    </row>
    <row r="38" spans="1:9">
      <c r="A38" s="185"/>
      <c r="B38" s="185"/>
      <c r="C38" s="185"/>
      <c r="D38" s="185"/>
      <c r="E38" s="185"/>
      <c r="F38" s="185"/>
      <c r="G38" s="185"/>
      <c r="H38" s="185"/>
      <c r="I38" s="185"/>
    </row>
    <row r="39" spans="1:9">
      <c r="A39" s="185"/>
      <c r="B39" s="185"/>
      <c r="C39" s="185"/>
      <c r="D39" s="185"/>
      <c r="E39" s="185"/>
      <c r="F39" s="185"/>
      <c r="G39" s="185"/>
      <c r="H39" s="185"/>
      <c r="I39" s="185"/>
    </row>
    <row r="40" spans="1:9">
      <c r="A40" s="185"/>
      <c r="B40" s="185"/>
      <c r="C40" s="185"/>
      <c r="D40" s="185"/>
      <c r="E40" s="185"/>
      <c r="F40" s="185"/>
      <c r="G40" s="185"/>
      <c r="H40" s="185"/>
      <c r="I40" s="185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F14"/>
  <sheetViews>
    <sheetView workbookViewId="0">
      <selection activeCell="E17" sqref="E17"/>
    </sheetView>
  </sheetViews>
  <sheetFormatPr baseColWidth="10" defaultRowHeight="14.4"/>
  <sheetData>
    <row r="8" spans="3:6" ht="15.75" customHeight="1">
      <c r="C8" s="213" t="s">
        <v>1</v>
      </c>
      <c r="D8" s="213"/>
      <c r="E8" s="213"/>
      <c r="F8" s="213"/>
    </row>
    <row r="9" spans="3:6">
      <c r="C9" s="213"/>
      <c r="D9" s="213"/>
      <c r="E9" s="213"/>
      <c r="F9" s="213"/>
    </row>
    <row r="10" spans="3:6">
      <c r="C10" s="213"/>
      <c r="D10" s="213"/>
      <c r="E10" s="213"/>
      <c r="F10" s="213"/>
    </row>
    <row r="11" spans="3:6">
      <c r="C11" s="213"/>
      <c r="D11" s="213"/>
      <c r="E11" s="213"/>
      <c r="F11" s="213"/>
    </row>
    <row r="12" spans="3:6">
      <c r="C12" s="213"/>
      <c r="D12" s="213"/>
      <c r="E12" s="213"/>
      <c r="F12" s="213"/>
    </row>
    <row r="13" spans="3:6">
      <c r="C13" s="213"/>
      <c r="D13" s="213"/>
      <c r="E13" s="213"/>
      <c r="F13" s="213"/>
    </row>
    <row r="14" spans="3:6">
      <c r="C14" s="213"/>
      <c r="D14" s="213"/>
      <c r="E14" s="213"/>
      <c r="F14" s="213"/>
    </row>
  </sheetData>
  <mergeCells count="1">
    <mergeCell ref="C8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C22"/>
  <sheetViews>
    <sheetView topLeftCell="A2" workbookViewId="0">
      <selection activeCell="D4" sqref="D4"/>
    </sheetView>
  </sheetViews>
  <sheetFormatPr baseColWidth="10" defaultRowHeight="14.4"/>
  <cols>
    <col min="1" max="1" width="24" customWidth="1"/>
    <col min="2" max="2" width="22.33203125" customWidth="1"/>
    <col min="3" max="3" width="35.88671875" customWidth="1"/>
  </cols>
  <sheetData>
    <row r="1" spans="1:3" ht="38.25" customHeight="1" thickBot="1">
      <c r="A1" s="193" t="s">
        <v>206</v>
      </c>
      <c r="B1" s="193"/>
      <c r="C1" s="193"/>
    </row>
    <row r="2" spans="1:3" ht="31.8" thickBot="1">
      <c r="A2" s="182" t="s">
        <v>301</v>
      </c>
      <c r="B2" s="10" t="s">
        <v>43</v>
      </c>
      <c r="C2" s="10" t="s">
        <v>44</v>
      </c>
    </row>
    <row r="3" spans="1:3" ht="16.2" thickBot="1">
      <c r="A3" s="194" t="s">
        <v>10</v>
      </c>
      <c r="B3" s="195"/>
      <c r="C3" s="198"/>
    </row>
    <row r="4" spans="1:3" ht="16.2" thickBot="1">
      <c r="A4" s="6" t="s">
        <v>11</v>
      </c>
      <c r="B4" s="78">
        <v>65.787214452388483</v>
      </c>
      <c r="C4" s="78">
        <v>34.21278554761156</v>
      </c>
    </row>
    <row r="5" spans="1:3" ht="16.2" thickBot="1">
      <c r="A5" s="6" t="s">
        <v>12</v>
      </c>
      <c r="B5" s="78">
        <v>51.569739608140871</v>
      </c>
      <c r="C5" s="78">
        <v>48.430260391859342</v>
      </c>
    </row>
    <row r="6" spans="1:3" ht="16.2" thickBot="1">
      <c r="A6" s="6" t="s">
        <v>13</v>
      </c>
      <c r="B6" s="78">
        <v>65.779907510965913</v>
      </c>
      <c r="C6" s="78">
        <v>34.220092489034265</v>
      </c>
    </row>
    <row r="7" spans="1:3" ht="16.2" thickBot="1">
      <c r="A7" s="6" t="s">
        <v>14</v>
      </c>
      <c r="B7" s="78">
        <v>78.073470637860936</v>
      </c>
      <c r="C7" s="78">
        <v>21.926529362139217</v>
      </c>
    </row>
    <row r="8" spans="1:3" ht="16.2" thickBot="1">
      <c r="A8" s="6" t="s">
        <v>15</v>
      </c>
      <c r="B8" s="78">
        <v>61.619097867562864</v>
      </c>
      <c r="C8" s="78">
        <v>38.380902132437448</v>
      </c>
    </row>
    <row r="9" spans="1:3" ht="16.2" thickBot="1">
      <c r="A9" s="6" t="s">
        <v>16</v>
      </c>
      <c r="B9" s="78">
        <v>57.035384432894375</v>
      </c>
      <c r="C9" s="78">
        <v>42.964615567105405</v>
      </c>
    </row>
    <row r="10" spans="1:3" ht="16.2" thickBot="1">
      <c r="A10" s="6" t="s">
        <v>17</v>
      </c>
      <c r="B10" s="78">
        <v>62.513579891300608</v>
      </c>
      <c r="C10" s="78">
        <v>37.486420108699377</v>
      </c>
    </row>
    <row r="11" spans="1:3" ht="16.2" thickBot="1">
      <c r="A11" s="6" t="s">
        <v>18</v>
      </c>
      <c r="B11" s="78">
        <v>52.151484309614268</v>
      </c>
      <c r="C11" s="78">
        <v>47.84851569038586</v>
      </c>
    </row>
    <row r="12" spans="1:3" ht="16.2" thickBot="1">
      <c r="A12" s="6" t="s">
        <v>193</v>
      </c>
      <c r="B12" s="78">
        <v>39.434847553934219</v>
      </c>
      <c r="C12" s="78">
        <v>60.565152446065809</v>
      </c>
    </row>
    <row r="13" spans="1:3" ht="16.2" thickBot="1">
      <c r="A13" s="6" t="s">
        <v>194</v>
      </c>
      <c r="B13" s="78">
        <v>5.6167234728138107</v>
      </c>
      <c r="C13" s="78">
        <v>94.383276527186183</v>
      </c>
    </row>
    <row r="14" spans="1:3" ht="16.2" thickBot="1">
      <c r="A14" s="6" t="s">
        <v>19</v>
      </c>
      <c r="B14" s="78">
        <v>48.625567036360337</v>
      </c>
      <c r="C14" s="78">
        <v>51.374432963639585</v>
      </c>
    </row>
    <row r="15" spans="1:3" ht="16.2" thickBot="1">
      <c r="A15" s="194" t="s">
        <v>20</v>
      </c>
      <c r="B15" s="195"/>
      <c r="C15" s="198"/>
    </row>
    <row r="16" spans="1:3" ht="16.2" thickBot="1">
      <c r="A16" s="6" t="s">
        <v>21</v>
      </c>
      <c r="B16" s="78">
        <v>44.138066175148914</v>
      </c>
      <c r="C16" s="78">
        <v>55.861933824851086</v>
      </c>
    </row>
    <row r="17" spans="1:3" ht="16.2" thickBot="1">
      <c r="A17" s="6" t="s">
        <v>22</v>
      </c>
      <c r="B17" s="78">
        <v>67.534425669415342</v>
      </c>
      <c r="C17" s="78">
        <v>32.46557433058436</v>
      </c>
    </row>
    <row r="18" spans="1:3" ht="16.2" thickBot="1">
      <c r="A18" s="194" t="s">
        <v>34</v>
      </c>
      <c r="B18" s="195"/>
      <c r="C18" s="198"/>
    </row>
    <row r="19" spans="1:3" ht="16.2" thickBot="1">
      <c r="A19" s="6" t="s">
        <v>28</v>
      </c>
      <c r="B19" s="78">
        <v>60.885765851331556</v>
      </c>
      <c r="C19" s="78">
        <v>39.114234148668601</v>
      </c>
    </row>
    <row r="20" spans="1:3" ht="16.2" thickBot="1">
      <c r="A20" s="6" t="s">
        <v>29</v>
      </c>
      <c r="B20" s="78">
        <v>67.945234299674013</v>
      </c>
      <c r="C20" s="78">
        <v>32.05476570032608</v>
      </c>
    </row>
    <row r="21" spans="1:3" ht="16.2" thickBot="1">
      <c r="A21" s="7" t="s">
        <v>30</v>
      </c>
      <c r="B21" s="79">
        <v>61.475533535077432</v>
      </c>
      <c r="C21" s="79">
        <v>38.524466464922895</v>
      </c>
    </row>
    <row r="22" spans="1:3" ht="15.6">
      <c r="A22" s="214" t="s">
        <v>232</v>
      </c>
      <c r="B22" s="214"/>
      <c r="C22" s="214"/>
    </row>
  </sheetData>
  <mergeCells count="5">
    <mergeCell ref="A3:C3"/>
    <mergeCell ref="A15:C15"/>
    <mergeCell ref="A18:C18"/>
    <mergeCell ref="A1:C1"/>
    <mergeCell ref="A22:C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G23"/>
  <sheetViews>
    <sheetView topLeftCell="A7" workbookViewId="0">
      <selection activeCell="G15" sqref="G15"/>
    </sheetView>
  </sheetViews>
  <sheetFormatPr baseColWidth="10" defaultRowHeight="14.4"/>
  <cols>
    <col min="1" max="1" width="32.5546875" customWidth="1"/>
    <col min="2" max="2" width="23.77734375" customWidth="1"/>
    <col min="3" max="3" width="9.6640625" customWidth="1"/>
    <col min="4" max="4" width="11.5546875" customWidth="1"/>
    <col min="5" max="5" width="24.88671875" customWidth="1"/>
    <col min="6" max="6" width="9.6640625" customWidth="1"/>
  </cols>
  <sheetData>
    <row r="1" spans="1:7" ht="16.2" thickBot="1">
      <c r="A1" s="211" t="s">
        <v>205</v>
      </c>
      <c r="B1" s="211"/>
      <c r="C1" s="211"/>
      <c r="D1" s="211"/>
      <c r="E1" s="211"/>
    </row>
    <row r="2" spans="1:7" ht="46.8" customHeight="1" thickBot="1">
      <c r="A2" s="215" t="s">
        <v>301</v>
      </c>
      <c r="B2" s="215" t="s">
        <v>52</v>
      </c>
      <c r="C2" s="215" t="s">
        <v>203</v>
      </c>
      <c r="D2" s="215"/>
      <c r="E2" s="215" t="s">
        <v>53</v>
      </c>
      <c r="F2" s="215" t="s">
        <v>204</v>
      </c>
      <c r="G2" s="215"/>
    </row>
    <row r="3" spans="1:7" ht="16.2" thickBot="1">
      <c r="A3" s="215"/>
      <c r="B3" s="215"/>
      <c r="C3" s="102" t="s">
        <v>202</v>
      </c>
      <c r="D3" s="102" t="s">
        <v>76</v>
      </c>
      <c r="E3" s="215"/>
      <c r="F3" s="102" t="s">
        <v>202</v>
      </c>
      <c r="G3" s="102" t="s">
        <v>76</v>
      </c>
    </row>
    <row r="4" spans="1:7" ht="15.6">
      <c r="A4" s="196" t="s">
        <v>10</v>
      </c>
      <c r="B4" s="197"/>
      <c r="C4" s="197"/>
      <c r="D4" s="197"/>
      <c r="E4" s="197"/>
      <c r="F4" s="197"/>
      <c r="G4" s="197"/>
    </row>
    <row r="5" spans="1:7" ht="16.2" thickBot="1">
      <c r="A5" s="6" t="s">
        <v>11</v>
      </c>
      <c r="B5" s="78">
        <v>90.649936058387809</v>
      </c>
      <c r="C5" s="78">
        <v>84.102863690700431</v>
      </c>
      <c r="D5" s="78">
        <v>97.1970084260752</v>
      </c>
      <c r="E5" s="78">
        <v>66.055413879744691</v>
      </c>
      <c r="F5" s="78">
        <v>61.326169878223588</v>
      </c>
      <c r="G5" s="78">
        <v>70.784657881265801</v>
      </c>
    </row>
    <row r="6" spans="1:7" ht="16.2" thickBot="1">
      <c r="A6" s="6" t="s">
        <v>12</v>
      </c>
      <c r="B6" s="78">
        <v>84.183287751304604</v>
      </c>
      <c r="C6" s="78">
        <v>77.402886936274868</v>
      </c>
      <c r="D6" s="78">
        <v>90.963688566334341</v>
      </c>
      <c r="E6" s="78">
        <v>66.048048551746604</v>
      </c>
      <c r="F6" s="78">
        <v>60.759005310871885</v>
      </c>
      <c r="G6" s="78">
        <v>71.337091792621337</v>
      </c>
    </row>
    <row r="7" spans="1:7" ht="16.2" thickBot="1">
      <c r="A7" s="6" t="s">
        <v>13</v>
      </c>
      <c r="B7" s="78">
        <v>78.806253977480125</v>
      </c>
      <c r="C7" s="78">
        <v>73.013406995129756</v>
      </c>
      <c r="D7" s="78">
        <v>84.59910095983048</v>
      </c>
      <c r="E7" s="78">
        <v>62.706344387200083</v>
      </c>
      <c r="F7" s="78">
        <v>58.413480756636318</v>
      </c>
      <c r="G7" s="78">
        <v>66.999208017763863</v>
      </c>
    </row>
    <row r="8" spans="1:7" ht="16.2" thickBot="1">
      <c r="A8" s="6" t="s">
        <v>14</v>
      </c>
      <c r="B8" s="78">
        <v>58.392533817785164</v>
      </c>
      <c r="C8" s="78">
        <v>51.010369679572477</v>
      </c>
      <c r="D8" s="78">
        <v>65.774697955997851</v>
      </c>
      <c r="E8" s="78">
        <v>47.78963106348256</v>
      </c>
      <c r="F8" s="78">
        <v>41.562802406290658</v>
      </c>
      <c r="G8" s="78">
        <v>54.016459720674447</v>
      </c>
    </row>
    <row r="9" spans="1:7" ht="16.2" thickBot="1">
      <c r="A9" s="6" t="s">
        <v>15</v>
      </c>
      <c r="B9" s="78">
        <v>50.221149809087088</v>
      </c>
      <c r="C9" s="78">
        <v>43.668892472400586</v>
      </c>
      <c r="D9" s="78">
        <v>56.773407145773582</v>
      </c>
      <c r="E9" s="78">
        <v>39.561308879141947</v>
      </c>
      <c r="F9" s="78">
        <v>34.134056428601752</v>
      </c>
      <c r="G9" s="78">
        <v>44.988561329682142</v>
      </c>
    </row>
    <row r="10" spans="1:7" ht="16.2" thickBot="1">
      <c r="A10" s="6" t="s">
        <v>16</v>
      </c>
      <c r="B10" s="78">
        <v>66.347318079702234</v>
      </c>
      <c r="C10" s="78">
        <v>56.589846344705627</v>
      </c>
      <c r="D10" s="78">
        <v>76.104789814698833</v>
      </c>
      <c r="E10" s="78">
        <v>55.059802370759392</v>
      </c>
      <c r="F10" s="78">
        <v>47.139020686483271</v>
      </c>
      <c r="G10" s="78">
        <v>62.980584055035514</v>
      </c>
    </row>
    <row r="11" spans="1:7" ht="16.2" thickBot="1">
      <c r="A11" s="6" t="s">
        <v>17</v>
      </c>
      <c r="B11" s="78">
        <v>98.378843378613482</v>
      </c>
      <c r="C11" s="78">
        <v>92.11752602055455</v>
      </c>
      <c r="D11" s="78">
        <v>104.64016073667241</v>
      </c>
      <c r="E11" s="78">
        <v>86.994172546446791</v>
      </c>
      <c r="F11" s="78">
        <v>81.957861287298783</v>
      </c>
      <c r="G11" s="78">
        <v>92.030483805594798</v>
      </c>
    </row>
    <row r="12" spans="1:7" ht="16.2" thickBot="1">
      <c r="A12" s="6" t="s">
        <v>18</v>
      </c>
      <c r="B12" s="78">
        <v>34.251678633467343</v>
      </c>
      <c r="C12" s="78">
        <v>25.168142949791495</v>
      </c>
      <c r="D12" s="78">
        <v>43.33521431714319</v>
      </c>
      <c r="E12" s="78">
        <v>24.435883559932385</v>
      </c>
      <c r="F12" s="78">
        <v>18.229812743087876</v>
      </c>
      <c r="G12" s="78">
        <v>30.641954376776891</v>
      </c>
    </row>
    <row r="13" spans="1:7" ht="16.2" thickBot="1">
      <c r="A13" s="6" t="s">
        <v>193</v>
      </c>
      <c r="B13" s="78">
        <v>84.316861413827411</v>
      </c>
      <c r="C13" s="78">
        <v>65.930892755635853</v>
      </c>
      <c r="D13" s="78">
        <v>102.70283007201897</v>
      </c>
      <c r="E13" s="78">
        <v>69.627415871428781</v>
      </c>
      <c r="F13" s="78">
        <v>53.405298097251375</v>
      </c>
      <c r="G13" s="78">
        <v>85.849533645606186</v>
      </c>
    </row>
    <row r="14" spans="1:7" ht="16.2" thickBot="1">
      <c r="A14" s="6" t="s">
        <v>194</v>
      </c>
      <c r="B14" s="78">
        <v>39.72126179573231</v>
      </c>
      <c r="C14" s="78">
        <v>25.017764551140946</v>
      </c>
      <c r="D14" s="78">
        <v>54.424759040323664</v>
      </c>
      <c r="E14" s="78">
        <v>31.792801627544986</v>
      </c>
      <c r="F14" s="78">
        <v>19.915555884989967</v>
      </c>
      <c r="G14" s="78">
        <v>43.670047370100008</v>
      </c>
    </row>
    <row r="15" spans="1:7" ht="16.2" thickBot="1">
      <c r="A15" s="6" t="s">
        <v>19</v>
      </c>
      <c r="B15" s="78">
        <v>101.00538813211858</v>
      </c>
      <c r="C15" s="78">
        <v>96.362025002065124</v>
      </c>
      <c r="D15" s="78">
        <v>105.64875126217206</v>
      </c>
      <c r="E15" s="78">
        <v>79.548604158034522</v>
      </c>
      <c r="F15" s="78">
        <v>76.379085697292865</v>
      </c>
      <c r="G15" s="78">
        <v>82.718122618776164</v>
      </c>
    </row>
    <row r="16" spans="1:7" ht="15.6">
      <c r="A16" s="196" t="s">
        <v>20</v>
      </c>
      <c r="B16" s="197"/>
      <c r="C16" s="197"/>
      <c r="D16" s="197"/>
      <c r="E16" s="197"/>
      <c r="F16" s="197"/>
      <c r="G16" s="197"/>
    </row>
    <row r="17" spans="1:7" ht="16.2" thickBot="1">
      <c r="A17" s="6" t="s">
        <v>21</v>
      </c>
      <c r="B17" s="78">
        <v>93.84470735540512</v>
      </c>
      <c r="C17" s="78">
        <v>90.594252309743268</v>
      </c>
      <c r="D17" s="78">
        <v>97.095162401066986</v>
      </c>
      <c r="E17" s="78">
        <v>73.803026764401736</v>
      </c>
      <c r="F17" s="78">
        <v>71.457632586448554</v>
      </c>
      <c r="G17" s="78">
        <v>76.148420942354917</v>
      </c>
    </row>
    <row r="18" spans="1:7" ht="16.2" thickBot="1">
      <c r="A18" s="6" t="s">
        <v>22</v>
      </c>
      <c r="B18" s="78">
        <v>68.923039964280747</v>
      </c>
      <c r="C18" s="78">
        <v>65.72836099557351</v>
      </c>
      <c r="D18" s="78">
        <v>72.117718932987998</v>
      </c>
      <c r="E18" s="78">
        <v>54.154755173447988</v>
      </c>
      <c r="F18" s="78">
        <v>51.604738981364882</v>
      </c>
      <c r="G18" s="78">
        <v>56.704771365531094</v>
      </c>
    </row>
    <row r="19" spans="1:7" ht="15.6">
      <c r="A19" s="196" t="s">
        <v>54</v>
      </c>
      <c r="B19" s="197"/>
      <c r="C19" s="197"/>
      <c r="D19" s="197"/>
      <c r="E19" s="197"/>
      <c r="F19" s="197"/>
      <c r="G19" s="197"/>
    </row>
    <row r="20" spans="1:7" ht="16.2" thickBot="1">
      <c r="A20" s="6" t="s">
        <v>49</v>
      </c>
      <c r="B20" s="78">
        <v>73.990199670759566</v>
      </c>
      <c r="C20" s="78">
        <v>70.926673951097115</v>
      </c>
      <c r="D20" s="78">
        <v>77.053725390422017</v>
      </c>
      <c r="E20" s="78">
        <v>57.704376457702246</v>
      </c>
      <c r="F20" s="78">
        <v>55.313800886567655</v>
      </c>
      <c r="G20" s="78">
        <v>60.094952028836836</v>
      </c>
    </row>
    <row r="21" spans="1:7" ht="16.2" thickBot="1">
      <c r="A21" s="6" t="s">
        <v>50</v>
      </c>
      <c r="B21" s="78">
        <v>74.901402781810006</v>
      </c>
      <c r="C21" s="78">
        <v>71.700268978061274</v>
      </c>
      <c r="D21" s="78">
        <v>78.102536585558752</v>
      </c>
      <c r="E21" s="78">
        <v>59.37255232114952</v>
      </c>
      <c r="F21" s="78">
        <v>56.89677195565308</v>
      </c>
      <c r="G21" s="78">
        <v>61.848332686645961</v>
      </c>
    </row>
    <row r="22" spans="1:7" ht="16.2" thickBot="1">
      <c r="A22" s="7" t="s">
        <v>30</v>
      </c>
      <c r="B22" s="79">
        <v>74.417444027245566</v>
      </c>
      <c r="C22" s="79">
        <v>71.808047606554908</v>
      </c>
      <c r="D22" s="79">
        <v>77.026840447936223</v>
      </c>
      <c r="E22" s="79">
        <v>58.486549734594718</v>
      </c>
      <c r="F22" s="79">
        <v>56.425746989047212</v>
      </c>
      <c r="G22" s="79">
        <v>60.547352480142223</v>
      </c>
    </row>
    <row r="23" spans="1:7" ht="15.6">
      <c r="B23" s="137" t="s">
        <v>231</v>
      </c>
    </row>
  </sheetData>
  <mergeCells count="9">
    <mergeCell ref="A1:E1"/>
    <mergeCell ref="A4:G4"/>
    <mergeCell ref="A16:G16"/>
    <mergeCell ref="A19:G19"/>
    <mergeCell ref="C2:D2"/>
    <mergeCell ref="F2:G2"/>
    <mergeCell ref="E2:E3"/>
    <mergeCell ref="B2:B3"/>
    <mergeCell ref="A2:A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B9F-A2E0-467D-95D8-209AE98844E0}">
  <dimension ref="A1:G23"/>
  <sheetViews>
    <sheetView topLeftCell="A6" workbookViewId="0">
      <selection activeCell="F27" sqref="F27"/>
    </sheetView>
  </sheetViews>
  <sheetFormatPr baseColWidth="10" defaultRowHeight="14.4"/>
  <cols>
    <col min="1" max="1" width="20.21875" bestFit="1" customWidth="1"/>
    <col min="2" max="2" width="23.5546875" bestFit="1" customWidth="1"/>
    <col min="3" max="3" width="8.44140625" bestFit="1" customWidth="1"/>
    <col min="4" max="4" width="9.33203125" bestFit="1" customWidth="1"/>
    <col min="5" max="5" width="25.44140625" bestFit="1" customWidth="1"/>
    <col min="6" max="7" width="11.44140625" customWidth="1"/>
  </cols>
  <sheetData>
    <row r="1" spans="1:7" ht="16.2" thickBot="1">
      <c r="A1" s="211" t="s">
        <v>207</v>
      </c>
      <c r="B1" s="211"/>
      <c r="C1" s="211"/>
      <c r="D1" s="211"/>
      <c r="E1" s="211"/>
      <c r="F1" s="103"/>
      <c r="G1" s="103"/>
    </row>
    <row r="2" spans="1:7" ht="47.4" customHeight="1" thickBot="1">
      <c r="A2" s="215" t="s">
        <v>301</v>
      </c>
      <c r="B2" s="215" t="s">
        <v>55</v>
      </c>
      <c r="C2" s="215" t="s">
        <v>203</v>
      </c>
      <c r="D2" s="215"/>
      <c r="E2" s="184" t="s">
        <v>56</v>
      </c>
      <c r="F2" s="215" t="s">
        <v>204</v>
      </c>
      <c r="G2" s="215"/>
    </row>
    <row r="3" spans="1:7" ht="16.2" thickBot="1">
      <c r="A3" s="215"/>
      <c r="B3" s="215"/>
      <c r="C3" s="102" t="s">
        <v>202</v>
      </c>
      <c r="D3" s="102" t="s">
        <v>76</v>
      </c>
      <c r="E3" s="102"/>
      <c r="F3" s="102" t="s">
        <v>202</v>
      </c>
      <c r="G3" s="102" t="s">
        <v>76</v>
      </c>
    </row>
    <row r="4" spans="1:7" ht="16.2" thickBot="1">
      <c r="A4" s="194" t="s">
        <v>10</v>
      </c>
      <c r="B4" s="195"/>
      <c r="C4" s="195"/>
      <c r="D4" s="195"/>
      <c r="E4" s="195"/>
      <c r="F4" s="195"/>
      <c r="G4" s="198"/>
    </row>
    <row r="5" spans="1:7" ht="16.2" thickBot="1">
      <c r="A5" s="12" t="s">
        <v>11</v>
      </c>
      <c r="B5" s="105">
        <v>48.646759100402512</v>
      </c>
      <c r="C5" s="105">
        <v>36.222023693987353</v>
      </c>
      <c r="D5" s="105">
        <v>61.071494506817672</v>
      </c>
      <c r="E5" s="105">
        <v>24.269126501939677</v>
      </c>
      <c r="F5" s="105">
        <v>18.989482901901088</v>
      </c>
      <c r="G5" s="105">
        <v>29.548770101978267</v>
      </c>
    </row>
    <row r="6" spans="1:7" ht="16.2" thickBot="1">
      <c r="A6" s="12" t="s">
        <v>12</v>
      </c>
      <c r="B6" s="105">
        <v>71.409396536939099</v>
      </c>
      <c r="C6" s="105">
        <v>62.01602163624689</v>
      </c>
      <c r="D6" s="105">
        <v>80.802771437631307</v>
      </c>
      <c r="E6" s="105">
        <v>37.142998942840933</v>
      </c>
      <c r="F6" s="105">
        <v>30.932204037354889</v>
      </c>
      <c r="G6" s="105">
        <v>43.35379384832698</v>
      </c>
    </row>
    <row r="7" spans="1:7" ht="16.2" thickBot="1">
      <c r="A7" s="12" t="s">
        <v>13</v>
      </c>
      <c r="B7" s="105">
        <v>58.212042867349552</v>
      </c>
      <c r="C7" s="105">
        <v>49.608458375772969</v>
      </c>
      <c r="D7" s="105">
        <v>66.81562735892615</v>
      </c>
      <c r="E7" s="105">
        <v>29.955941800012354</v>
      </c>
      <c r="F7" s="105">
        <v>25.427261509672149</v>
      </c>
      <c r="G7" s="105">
        <v>34.484622090352559</v>
      </c>
    </row>
    <row r="8" spans="1:7" ht="16.2" thickBot="1">
      <c r="A8" s="12" t="s">
        <v>14</v>
      </c>
      <c r="B8" s="105">
        <v>59.924237480741326</v>
      </c>
      <c r="C8" s="105">
        <v>49.351202163942212</v>
      </c>
      <c r="D8" s="105">
        <v>70.497272797540447</v>
      </c>
      <c r="E8" s="105">
        <v>30.024079106833391</v>
      </c>
      <c r="F8" s="105">
        <v>23.625472696044042</v>
      </c>
      <c r="G8" s="105">
        <v>36.422685517622739</v>
      </c>
    </row>
    <row r="9" spans="1:7" ht="16.2" thickBot="1">
      <c r="A9" s="12" t="s">
        <v>15</v>
      </c>
      <c r="B9" s="105">
        <v>37.348337698090617</v>
      </c>
      <c r="C9" s="105">
        <v>28.640572472042287</v>
      </c>
      <c r="D9" s="105">
        <v>46.056102924138948</v>
      </c>
      <c r="E9" s="105">
        <v>20.178036244035731</v>
      </c>
      <c r="F9" s="105">
        <v>14.677748704951599</v>
      </c>
      <c r="G9" s="105">
        <v>25.678323783119861</v>
      </c>
    </row>
    <row r="10" spans="1:7" ht="16.2" thickBot="1">
      <c r="A10" s="12" t="s">
        <v>16</v>
      </c>
      <c r="B10" s="105">
        <v>44.037996603961652</v>
      </c>
      <c r="C10" s="105">
        <v>26.740427579992531</v>
      </c>
      <c r="D10" s="105">
        <v>61.335565627930762</v>
      </c>
      <c r="E10" s="105">
        <v>27.823259891760188</v>
      </c>
      <c r="F10" s="105">
        <v>17.486435140740792</v>
      </c>
      <c r="G10" s="105">
        <v>38.160084642779587</v>
      </c>
    </row>
    <row r="11" spans="1:7" ht="16.2" thickBot="1">
      <c r="A11" s="12" t="s">
        <v>17</v>
      </c>
      <c r="B11" s="105">
        <v>79.243996009646906</v>
      </c>
      <c r="C11" s="105">
        <v>66.090688109341116</v>
      </c>
      <c r="D11" s="105">
        <v>92.397303909952711</v>
      </c>
      <c r="E11" s="105">
        <v>58.761638988676687</v>
      </c>
      <c r="F11" s="105">
        <v>48.892250788648404</v>
      </c>
      <c r="G11" s="105">
        <v>68.631027188704977</v>
      </c>
    </row>
    <row r="12" spans="1:7" ht="16.2" thickBot="1">
      <c r="A12" s="12" t="s">
        <v>18</v>
      </c>
      <c r="B12" s="105">
        <v>18.391454913504912</v>
      </c>
      <c r="C12" s="105">
        <v>11.127504477390241</v>
      </c>
      <c r="D12" s="105">
        <v>25.655405349619585</v>
      </c>
      <c r="E12" s="105">
        <v>10.226790007992822</v>
      </c>
      <c r="F12" s="105">
        <v>5.772425010202217</v>
      </c>
      <c r="G12" s="105">
        <v>14.681155005783426</v>
      </c>
    </row>
    <row r="13" spans="1:7" ht="16.2" thickBot="1">
      <c r="A13" s="12" t="s">
        <v>193</v>
      </c>
      <c r="B13" s="105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7" ht="16.2" thickBot="1">
      <c r="A14" s="12" t="s">
        <v>194</v>
      </c>
      <c r="B14" s="105">
        <v>7.2237146968888011</v>
      </c>
      <c r="C14" s="105">
        <v>-2.055025397665093</v>
      </c>
      <c r="D14" s="105">
        <v>16.502454791442695</v>
      </c>
      <c r="E14" s="105">
        <v>5.2</v>
      </c>
      <c r="F14" s="105">
        <v>-1.6122134288951235</v>
      </c>
      <c r="G14" s="105">
        <v>11.989350320184885</v>
      </c>
    </row>
    <row r="15" spans="1:7" ht="16.2" thickBot="1">
      <c r="A15" s="12" t="s">
        <v>19</v>
      </c>
      <c r="B15" s="105">
        <v>88.150606580333573</v>
      </c>
      <c r="C15" s="105">
        <v>78.947204108148085</v>
      </c>
      <c r="D15" s="105">
        <v>97.354009052519046</v>
      </c>
      <c r="E15" s="105">
        <v>47.8</v>
      </c>
      <c r="F15" s="105">
        <v>42.634874537086773</v>
      </c>
      <c r="G15" s="105">
        <v>52.879439221750246</v>
      </c>
    </row>
    <row r="16" spans="1:7" ht="16.2" thickBot="1">
      <c r="A16" s="194" t="s">
        <v>20</v>
      </c>
      <c r="B16" s="195"/>
      <c r="C16" s="195"/>
      <c r="D16" s="195"/>
      <c r="E16" s="195"/>
      <c r="F16" s="195"/>
      <c r="G16" s="198"/>
    </row>
    <row r="17" spans="1:7" ht="16.2" thickBot="1">
      <c r="A17" s="12" t="s">
        <v>21</v>
      </c>
      <c r="B17" s="105">
        <v>86.543138574497391</v>
      </c>
      <c r="C17" s="105">
        <v>80.420962902180321</v>
      </c>
      <c r="D17" s="105">
        <v>92.665314246814461</v>
      </c>
      <c r="E17" s="105">
        <v>44.3</v>
      </c>
      <c r="F17" s="105">
        <v>41.4</v>
      </c>
      <c r="G17" s="105">
        <v>47.3</v>
      </c>
    </row>
    <row r="18" spans="1:7" ht="16.2" thickBot="1">
      <c r="A18" s="12" t="s">
        <v>22</v>
      </c>
      <c r="B18" s="105">
        <v>46.588193670403136</v>
      </c>
      <c r="C18" s="105">
        <v>41.781056806494867</v>
      </c>
      <c r="D18" s="105">
        <v>51.395330534311412</v>
      </c>
      <c r="E18" s="105">
        <v>25</v>
      </c>
      <c r="F18" s="105">
        <v>22.1</v>
      </c>
      <c r="G18" s="105">
        <v>27.9</v>
      </c>
    </row>
    <row r="19" spans="1:7" ht="16.2" thickBot="1">
      <c r="A19" s="194" t="s">
        <v>54</v>
      </c>
      <c r="B19" s="195"/>
      <c r="C19" s="195"/>
      <c r="D19" s="195"/>
      <c r="E19" s="195"/>
      <c r="F19" s="195"/>
      <c r="G19" s="198"/>
    </row>
    <row r="20" spans="1:7" ht="16.2" thickBot="1">
      <c r="A20" s="12" t="s">
        <v>49</v>
      </c>
      <c r="B20" s="105">
        <v>58.973716275527742</v>
      </c>
      <c r="C20" s="105">
        <v>53.636757514492317</v>
      </c>
      <c r="D20" s="105">
        <v>64.310675036563168</v>
      </c>
      <c r="E20" s="105">
        <v>28.9</v>
      </c>
      <c r="F20" s="105">
        <v>25.9</v>
      </c>
      <c r="G20" s="105">
        <v>31.8</v>
      </c>
    </row>
    <row r="21" spans="1:7" ht="16.2" thickBot="1">
      <c r="A21" s="12" t="s">
        <v>50</v>
      </c>
      <c r="B21" s="105">
        <v>57.570006060354572</v>
      </c>
      <c r="C21" s="105">
        <v>52.828491576422984</v>
      </c>
      <c r="D21" s="105">
        <v>62.311520544286161</v>
      </c>
      <c r="E21" s="105">
        <v>32.700000000000003</v>
      </c>
      <c r="F21" s="105">
        <v>29.8</v>
      </c>
      <c r="G21" s="105">
        <v>35.700000000000003</v>
      </c>
    </row>
    <row r="22" spans="1:7" ht="16.2" thickBot="1">
      <c r="A22" s="9" t="s">
        <v>30</v>
      </c>
      <c r="B22" s="106">
        <v>58.314482044690664</v>
      </c>
      <c r="C22" s="106">
        <v>54.412737790748508</v>
      </c>
      <c r="D22" s="106">
        <v>62.216226298632819</v>
      </c>
      <c r="E22" s="106">
        <v>30.7</v>
      </c>
      <c r="F22" s="106">
        <v>28.5</v>
      </c>
      <c r="G22" s="106">
        <v>32.9</v>
      </c>
    </row>
    <row r="23" spans="1:7" ht="15.6">
      <c r="A23" s="200" t="s">
        <v>232</v>
      </c>
      <c r="B23" s="200"/>
      <c r="C23" s="200"/>
      <c r="D23" s="200"/>
      <c r="E23" s="200"/>
      <c r="F23" s="104"/>
      <c r="G23" s="104"/>
    </row>
  </sheetData>
  <mergeCells count="9">
    <mergeCell ref="A23:E23"/>
    <mergeCell ref="B2:B3"/>
    <mergeCell ref="A2:A3"/>
    <mergeCell ref="C2:D2"/>
    <mergeCell ref="F2:G2"/>
    <mergeCell ref="A4:G4"/>
    <mergeCell ref="A16:G16"/>
    <mergeCell ref="A19:G19"/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P24"/>
  <sheetViews>
    <sheetView workbookViewId="0">
      <selection activeCell="A2" sqref="A2"/>
    </sheetView>
  </sheetViews>
  <sheetFormatPr baseColWidth="10" defaultRowHeight="14.4"/>
  <cols>
    <col min="1" max="1" width="25.88671875" customWidth="1"/>
    <col min="2" max="2" width="16.77734375" bestFit="1" customWidth="1"/>
    <col min="3" max="3" width="11.6640625" bestFit="1" customWidth="1"/>
    <col min="4" max="4" width="10.5546875" bestFit="1" customWidth="1"/>
    <col min="5" max="5" width="15.5546875" customWidth="1"/>
    <col min="6" max="6" width="20.109375" customWidth="1"/>
    <col min="7" max="16" width="11.6640625" bestFit="1" customWidth="1"/>
  </cols>
  <sheetData>
    <row r="1" spans="1:16" ht="16.2" thickBot="1">
      <c r="A1" s="211" t="s">
        <v>208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6" ht="62.25" customHeight="1">
      <c r="A2" s="107" t="s">
        <v>301</v>
      </c>
      <c r="B2" s="107" t="s">
        <v>209</v>
      </c>
      <c r="C2" s="107" t="s">
        <v>210</v>
      </c>
      <c r="D2" s="107" t="s">
        <v>59</v>
      </c>
      <c r="E2" s="107" t="s">
        <v>211</v>
      </c>
      <c r="F2" s="107" t="s">
        <v>212</v>
      </c>
      <c r="G2" s="107" t="s">
        <v>213</v>
      </c>
      <c r="H2" s="107" t="s">
        <v>214</v>
      </c>
      <c r="I2" s="107" t="s">
        <v>215</v>
      </c>
      <c r="J2" s="107" t="s">
        <v>216</v>
      </c>
      <c r="K2" s="107" t="s">
        <v>217</v>
      </c>
      <c r="L2" s="107" t="s">
        <v>218</v>
      </c>
      <c r="M2" s="107" t="s">
        <v>219</v>
      </c>
      <c r="N2" s="107" t="s">
        <v>220</v>
      </c>
      <c r="O2" s="107" t="s">
        <v>221</v>
      </c>
      <c r="P2" s="107" t="s">
        <v>130</v>
      </c>
    </row>
    <row r="3" spans="1:16" ht="16.2" thickBot="1">
      <c r="A3" s="216" t="s">
        <v>10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6.2" thickBot="1">
      <c r="A4" s="12" t="s">
        <v>11</v>
      </c>
      <c r="B4" s="114">
        <v>0.21767466632423904</v>
      </c>
      <c r="C4" s="114">
        <v>9.1156947908810668E-2</v>
      </c>
      <c r="D4" s="114">
        <v>0.27787937708876675</v>
      </c>
      <c r="E4" s="114">
        <v>1.819864914649193</v>
      </c>
      <c r="F4" s="114">
        <v>11.403229406462698</v>
      </c>
      <c r="G4" s="114">
        <v>1.9206403593520576</v>
      </c>
      <c r="H4" s="114">
        <v>0.18540487068100414</v>
      </c>
      <c r="I4" s="114">
        <v>3.2016432887462054</v>
      </c>
      <c r="J4" s="114">
        <v>3.0319043859563579</v>
      </c>
      <c r="K4" s="114">
        <v>8.0700429099508746</v>
      </c>
      <c r="L4" s="114">
        <v>1.0460337130643994E-2</v>
      </c>
      <c r="M4" s="114">
        <v>68.504949110328894</v>
      </c>
      <c r="N4" s="114">
        <v>1.1932326286202435</v>
      </c>
      <c r="O4" s="114">
        <v>0</v>
      </c>
      <c r="P4" s="114">
        <v>7.191679679985151E-2</v>
      </c>
    </row>
    <row r="5" spans="1:16" ht="16.2" thickBot="1">
      <c r="A5" s="6" t="s">
        <v>12</v>
      </c>
      <c r="B5" s="115">
        <v>0</v>
      </c>
      <c r="C5" s="115">
        <v>0</v>
      </c>
      <c r="D5" s="115">
        <v>0.33969900072790393</v>
      </c>
      <c r="E5" s="115">
        <v>3.6303938009847747</v>
      </c>
      <c r="F5" s="115">
        <v>5.8091028909001627</v>
      </c>
      <c r="G5" s="115">
        <v>0.49461319394013653</v>
      </c>
      <c r="H5" s="115">
        <v>0</v>
      </c>
      <c r="I5" s="115">
        <v>0.60076349143204244</v>
      </c>
      <c r="J5" s="115">
        <v>6.9982632690789917</v>
      </c>
      <c r="K5" s="115">
        <v>35.652656825974141</v>
      </c>
      <c r="L5" s="115">
        <v>0.4016128018595943</v>
      </c>
      <c r="M5" s="115">
        <v>45.719296260802153</v>
      </c>
      <c r="N5" s="115">
        <v>0.30572897205140825</v>
      </c>
      <c r="O5" s="115">
        <v>0</v>
      </c>
      <c r="P5" s="115">
        <v>4.7869492248655547E-2</v>
      </c>
    </row>
    <row r="6" spans="1:16" ht="16.2" thickBot="1">
      <c r="A6" s="6" t="s">
        <v>13</v>
      </c>
      <c r="B6" s="115">
        <v>2.793745849592838E-2</v>
      </c>
      <c r="C6" s="115">
        <v>3.3090976365127568E-2</v>
      </c>
      <c r="D6" s="115">
        <v>0.52966006732230275</v>
      </c>
      <c r="E6" s="115">
        <v>5.891301038941914</v>
      </c>
      <c r="F6" s="115">
        <v>14.622853800626348</v>
      </c>
      <c r="G6" s="115">
        <v>1.9958554419611367</v>
      </c>
      <c r="H6" s="115">
        <v>1.0689004249367446</v>
      </c>
      <c r="I6" s="115">
        <v>3.3278900600649921</v>
      </c>
      <c r="J6" s="115">
        <v>9.3701992789703787</v>
      </c>
      <c r="K6" s="115">
        <v>12.617198415277356</v>
      </c>
      <c r="L6" s="115">
        <v>0</v>
      </c>
      <c r="M6" s="115">
        <v>41.932628633276067</v>
      </c>
      <c r="N6" s="115">
        <v>7.300189370379667</v>
      </c>
      <c r="O6" s="115">
        <v>0</v>
      </c>
      <c r="P6" s="115">
        <v>1.2822950333819338</v>
      </c>
    </row>
    <row r="7" spans="1:16" ht="16.2" thickBot="1">
      <c r="A7" s="6" t="s">
        <v>14</v>
      </c>
      <c r="B7" s="115">
        <v>0</v>
      </c>
      <c r="C7" s="115">
        <v>0.6877648115771744</v>
      </c>
      <c r="D7" s="115">
        <v>0</v>
      </c>
      <c r="E7" s="115">
        <v>7.916487007130443</v>
      </c>
      <c r="F7" s="115">
        <v>5.2803974016861215</v>
      </c>
      <c r="G7" s="115">
        <v>0.95705336062220947</v>
      </c>
      <c r="H7" s="115">
        <v>0</v>
      </c>
      <c r="I7" s="115">
        <v>1.0906553061188411</v>
      </c>
      <c r="J7" s="115">
        <v>7.1429267869299595</v>
      </c>
      <c r="K7" s="115">
        <v>8.7368703773242746</v>
      </c>
      <c r="L7" s="115">
        <v>1.9365450070754071</v>
      </c>
      <c r="M7" s="115">
        <v>57.733344428576373</v>
      </c>
      <c r="N7" s="115">
        <v>3.9822862540953867</v>
      </c>
      <c r="O7" s="115">
        <v>0</v>
      </c>
      <c r="P7" s="115">
        <v>4.5356692588639307</v>
      </c>
    </row>
    <row r="8" spans="1:16" ht="16.2" thickBot="1">
      <c r="A8" s="6" t="s">
        <v>15</v>
      </c>
      <c r="B8" s="115">
        <v>0</v>
      </c>
      <c r="C8" s="115">
        <v>0</v>
      </c>
      <c r="D8" s="115">
        <v>0.95731686216802903</v>
      </c>
      <c r="E8" s="115">
        <v>7.2347319382225574</v>
      </c>
      <c r="F8" s="115">
        <v>2.1157258072324705</v>
      </c>
      <c r="G8" s="115">
        <v>1.3165013293737422</v>
      </c>
      <c r="H8" s="115">
        <v>0</v>
      </c>
      <c r="I8" s="115">
        <v>1.2296203058720268</v>
      </c>
      <c r="J8" s="115">
        <v>4.6101792627667884</v>
      </c>
      <c r="K8" s="115">
        <v>20.723639897212827</v>
      </c>
      <c r="L8" s="115">
        <v>0.68632836297808464</v>
      </c>
      <c r="M8" s="115">
        <v>55.648811155212933</v>
      </c>
      <c r="N8" s="115">
        <v>4.533341244661047</v>
      </c>
      <c r="O8" s="115">
        <v>0.51290898999236423</v>
      </c>
      <c r="P8" s="115">
        <v>0.43089484430705105</v>
      </c>
    </row>
    <row r="9" spans="1:16" ht="16.2" thickBot="1">
      <c r="A9" s="6" t="s">
        <v>16</v>
      </c>
      <c r="B9" s="115">
        <v>0</v>
      </c>
      <c r="C9" s="115">
        <v>0</v>
      </c>
      <c r="D9" s="115">
        <v>0</v>
      </c>
      <c r="E9" s="115">
        <v>4.9335178414161458</v>
      </c>
      <c r="F9" s="115">
        <v>0</v>
      </c>
      <c r="G9" s="115">
        <v>0</v>
      </c>
      <c r="H9" s="115">
        <v>0</v>
      </c>
      <c r="I9" s="115">
        <v>17.427347075561151</v>
      </c>
      <c r="J9" s="115">
        <v>9.0809105641905696E-2</v>
      </c>
      <c r="K9" s="115">
        <v>0.53603191758318003</v>
      </c>
      <c r="L9" s="115">
        <v>0</v>
      </c>
      <c r="M9" s="115">
        <v>26.06451748494225</v>
      </c>
      <c r="N9" s="115">
        <v>5.336379468111609</v>
      </c>
      <c r="O9" s="115">
        <v>43.052303888368385</v>
      </c>
      <c r="P9" s="115">
        <v>2.5590932183754198</v>
      </c>
    </row>
    <row r="10" spans="1:16" ht="16.2" thickBot="1">
      <c r="A10" s="6" t="s">
        <v>17</v>
      </c>
      <c r="B10" s="115">
        <v>0</v>
      </c>
      <c r="C10" s="115">
        <v>0</v>
      </c>
      <c r="D10" s="115">
        <v>0.21536548766277691</v>
      </c>
      <c r="E10" s="115">
        <v>15.364811864933294</v>
      </c>
      <c r="F10" s="115">
        <v>0.34661320124792883</v>
      </c>
      <c r="G10" s="115">
        <v>0.18030598967116207</v>
      </c>
      <c r="H10" s="115">
        <v>0</v>
      </c>
      <c r="I10" s="115">
        <v>16.838574664762209</v>
      </c>
      <c r="J10" s="115">
        <v>15.031568407306404</v>
      </c>
      <c r="K10" s="115">
        <v>5.7844567714265196</v>
      </c>
      <c r="L10" s="115">
        <v>0</v>
      </c>
      <c r="M10" s="115">
        <v>44.619556776223988</v>
      </c>
      <c r="N10" s="115">
        <v>1.4030484812704422</v>
      </c>
      <c r="O10" s="115">
        <v>0.21569835549533142</v>
      </c>
      <c r="P10" s="115">
        <v>0</v>
      </c>
    </row>
    <row r="11" spans="1:16" ht="16.2" thickBot="1">
      <c r="A11" s="6" t="s">
        <v>18</v>
      </c>
      <c r="B11" s="115">
        <v>0</v>
      </c>
      <c r="C11" s="115">
        <v>0</v>
      </c>
      <c r="D11" s="115">
        <v>0</v>
      </c>
      <c r="E11" s="115">
        <v>17.982462939822653</v>
      </c>
      <c r="F11" s="115">
        <v>8.0346032349101133</v>
      </c>
      <c r="G11" s="115">
        <v>0</v>
      </c>
      <c r="H11" s="115">
        <v>0</v>
      </c>
      <c r="I11" s="115">
        <v>22.632628902963539</v>
      </c>
      <c r="J11" s="115">
        <v>2.9195437533478277</v>
      </c>
      <c r="K11" s="115">
        <v>1.4050109534763222</v>
      </c>
      <c r="L11" s="115">
        <v>0</v>
      </c>
      <c r="M11" s="115">
        <v>33.331395002953435</v>
      </c>
      <c r="N11" s="115">
        <v>0</v>
      </c>
      <c r="O11" s="115">
        <v>13.694355212526025</v>
      </c>
      <c r="P11" s="115">
        <v>0</v>
      </c>
    </row>
    <row r="12" spans="1:16" ht="16.2" thickBot="1">
      <c r="A12" s="6" t="s">
        <v>193</v>
      </c>
      <c r="B12" s="115">
        <v>0</v>
      </c>
      <c r="C12" s="115">
        <v>0</v>
      </c>
      <c r="D12" s="115">
        <v>0</v>
      </c>
      <c r="E12" s="115">
        <v>29.806175295953381</v>
      </c>
      <c r="F12" s="115">
        <v>0</v>
      </c>
      <c r="G12" s="115">
        <v>0</v>
      </c>
      <c r="H12" s="115">
        <v>0</v>
      </c>
      <c r="I12" s="115">
        <v>3.5721557713392742</v>
      </c>
      <c r="J12" s="115">
        <v>0</v>
      </c>
      <c r="K12" s="115">
        <v>0</v>
      </c>
      <c r="L12" s="115">
        <v>0</v>
      </c>
      <c r="M12" s="115">
        <v>66.621668932707351</v>
      </c>
      <c r="N12" s="115">
        <v>0</v>
      </c>
      <c r="O12" s="115">
        <v>0</v>
      </c>
      <c r="P12" s="115">
        <v>0</v>
      </c>
    </row>
    <row r="13" spans="1:16" ht="16.2" thickBot="1">
      <c r="A13" s="6" t="s">
        <v>194</v>
      </c>
      <c r="B13" s="115">
        <v>0</v>
      </c>
      <c r="C13" s="115">
        <v>0</v>
      </c>
      <c r="D13" s="115">
        <v>2.2146032167644552</v>
      </c>
      <c r="E13" s="115">
        <v>3.5748042863998775</v>
      </c>
      <c r="F13" s="115">
        <v>0.65396826641840278</v>
      </c>
      <c r="G13" s="115">
        <v>0.37487923419003416</v>
      </c>
      <c r="H13" s="115">
        <v>0</v>
      </c>
      <c r="I13" s="115">
        <v>16.584539269563443</v>
      </c>
      <c r="J13" s="115">
        <v>9.5985487203607356</v>
      </c>
      <c r="K13" s="115">
        <v>6.4783976442378401</v>
      </c>
      <c r="L13" s="115">
        <v>7.9418670840594938</v>
      </c>
      <c r="M13" s="115">
        <v>32.661688517213392</v>
      </c>
      <c r="N13" s="115">
        <v>0.48888889819628167</v>
      </c>
      <c r="O13" s="115">
        <v>16.593818335979606</v>
      </c>
      <c r="P13" s="115">
        <v>2.8339965266163358</v>
      </c>
    </row>
    <row r="14" spans="1:16" ht="16.2" thickBot="1">
      <c r="A14" s="6" t="s">
        <v>19</v>
      </c>
      <c r="B14" s="115">
        <v>0</v>
      </c>
      <c r="C14" s="115">
        <v>0</v>
      </c>
      <c r="D14" s="115">
        <v>0</v>
      </c>
      <c r="E14" s="115">
        <v>12.675193239611888</v>
      </c>
      <c r="F14" s="115">
        <v>6.7175854098791437</v>
      </c>
      <c r="G14" s="115">
        <v>1.5579706557738406</v>
      </c>
      <c r="H14" s="115">
        <v>0</v>
      </c>
      <c r="I14" s="115">
        <v>2.3811774588720072</v>
      </c>
      <c r="J14" s="115">
        <v>9.7510059642630473</v>
      </c>
      <c r="K14" s="115">
        <v>27.584331096395147</v>
      </c>
      <c r="L14" s="115">
        <v>0.39466244827692154</v>
      </c>
      <c r="M14" s="115">
        <v>36.586883153259201</v>
      </c>
      <c r="N14" s="115">
        <v>0.82895221505080441</v>
      </c>
      <c r="O14" s="115">
        <v>0.16311967493864496</v>
      </c>
      <c r="P14" s="115">
        <v>1.3591186836794051</v>
      </c>
    </row>
    <row r="15" spans="1:16" ht="16.2" thickBot="1">
      <c r="A15" s="218" t="s">
        <v>61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</row>
    <row r="16" spans="1:16" ht="16.2" thickBot="1">
      <c r="A16" s="19" t="s">
        <v>21</v>
      </c>
      <c r="B16" s="116">
        <v>2.3211518652676733E-2</v>
      </c>
      <c r="C16" s="116">
        <v>0</v>
      </c>
      <c r="D16" s="116">
        <v>0.1421662795307494</v>
      </c>
      <c r="E16" s="116">
        <v>11.999139072736574</v>
      </c>
      <c r="F16" s="116">
        <v>6.9960399703307914</v>
      </c>
      <c r="G16" s="116">
        <v>1.8336072602687148</v>
      </c>
      <c r="H16" s="116">
        <v>0.1619893928937397</v>
      </c>
      <c r="I16" s="116">
        <v>2.732866378415058</v>
      </c>
      <c r="J16" s="116">
        <v>8.7633683511419722</v>
      </c>
      <c r="K16" s="110">
        <v>19.181718950150245</v>
      </c>
      <c r="L16" s="116">
        <v>0.23861570707471269</v>
      </c>
      <c r="M16" s="110">
        <v>45.651801269836838</v>
      </c>
      <c r="N16" s="116">
        <v>0.72364186058882762</v>
      </c>
      <c r="O16" s="110">
        <v>0.43754169231918899</v>
      </c>
      <c r="P16" s="116">
        <v>1.114292296059771</v>
      </c>
    </row>
    <row r="17" spans="1:16" ht="16.2" thickBot="1">
      <c r="A17" s="20" t="s">
        <v>62</v>
      </c>
      <c r="B17" s="117">
        <v>0</v>
      </c>
      <c r="C17" s="117">
        <v>0</v>
      </c>
      <c r="D17" s="117">
        <v>0</v>
      </c>
      <c r="E17" s="117">
        <v>12.675193239611888</v>
      </c>
      <c r="F17" s="117">
        <v>6.7175854098791437</v>
      </c>
      <c r="G17" s="117">
        <v>1.5579706557738406</v>
      </c>
      <c r="H17" s="117">
        <v>0</v>
      </c>
      <c r="I17" s="117">
        <v>2.3811774588720072</v>
      </c>
      <c r="J17" s="117">
        <v>9.7510059642630473</v>
      </c>
      <c r="K17" s="118">
        <v>27.584331096395147</v>
      </c>
      <c r="L17" s="117">
        <v>0.39466244827692154</v>
      </c>
      <c r="M17" s="118">
        <v>36.586883153259201</v>
      </c>
      <c r="N17" s="117">
        <v>0.82895221505080441</v>
      </c>
      <c r="O17" s="118">
        <v>0.16311967493864496</v>
      </c>
      <c r="P17" s="117">
        <v>1.3591186836794051</v>
      </c>
    </row>
    <row r="18" spans="1:16" ht="16.2" thickBot="1">
      <c r="A18" s="20" t="s">
        <v>63</v>
      </c>
      <c r="B18" s="117">
        <v>4.2305921011220299E-2</v>
      </c>
      <c r="C18" s="117">
        <v>0</v>
      </c>
      <c r="D18" s="117">
        <v>0.2591159795394673</v>
      </c>
      <c r="E18" s="117">
        <v>11.442999232356152</v>
      </c>
      <c r="F18" s="117">
        <v>7.225103974948266</v>
      </c>
      <c r="G18" s="117">
        <v>2.0603531406103692</v>
      </c>
      <c r="H18" s="117">
        <v>0.29524610444339827</v>
      </c>
      <c r="I18" s="117">
        <v>3.0221748823212482</v>
      </c>
      <c r="J18" s="117">
        <v>7.9509118181787395</v>
      </c>
      <c r="K18" s="111">
        <v>12.2695104219641</v>
      </c>
      <c r="L18" s="117">
        <v>0.11024757624106399</v>
      </c>
      <c r="M18" s="111">
        <v>53.108840012333069</v>
      </c>
      <c r="N18" s="117">
        <v>0.6370108085363192</v>
      </c>
      <c r="O18" s="111">
        <v>0.66328842153214751</v>
      </c>
      <c r="P18" s="117">
        <v>0.91289170598425251</v>
      </c>
    </row>
    <row r="19" spans="1:16" ht="16.2" thickBot="1">
      <c r="A19" s="21" t="s">
        <v>22</v>
      </c>
      <c r="B19" s="117">
        <v>5.4209265829568434E-2</v>
      </c>
      <c r="C19" s="117">
        <v>0.14697439423582806</v>
      </c>
      <c r="D19" s="118">
        <v>0.4596806636471964</v>
      </c>
      <c r="E19" s="118">
        <v>3.8016079409477328</v>
      </c>
      <c r="F19" s="118">
        <v>8.4509135265769064</v>
      </c>
      <c r="G19" s="118">
        <v>1.1155857058142644</v>
      </c>
      <c r="H19" s="118">
        <v>0.32471190420351609</v>
      </c>
      <c r="I19" s="118">
        <v>4.0883586242578085</v>
      </c>
      <c r="J19" s="118">
        <v>6.0596166405638243</v>
      </c>
      <c r="K19" s="111">
        <v>15.63330056654914</v>
      </c>
      <c r="L19" s="118">
        <v>0.78419851726836387</v>
      </c>
      <c r="M19" s="111">
        <v>49.694993890716596</v>
      </c>
      <c r="N19" s="118">
        <v>4.1727673962198351</v>
      </c>
      <c r="O19" s="111">
        <v>3.8641032475614927</v>
      </c>
      <c r="P19" s="118">
        <v>1.3489777156081126</v>
      </c>
    </row>
    <row r="20" spans="1:16" ht="16.2" thickBot="1">
      <c r="A20" s="218" t="s">
        <v>27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</row>
    <row r="21" spans="1:16" ht="16.2" thickBot="1">
      <c r="A21" s="25" t="s">
        <v>49</v>
      </c>
      <c r="B21" s="119">
        <v>8.4813774530893518E-2</v>
      </c>
      <c r="C21" s="120">
        <v>3.008954151147572E-2</v>
      </c>
      <c r="D21" s="120">
        <v>0.33804390229547493</v>
      </c>
      <c r="E21" s="120">
        <v>9.5397767397519448</v>
      </c>
      <c r="F21" s="120">
        <v>8.6765498492360003</v>
      </c>
      <c r="G21" s="120">
        <v>1.4280706867191071</v>
      </c>
      <c r="H21" s="120">
        <v>0.27274078227379744</v>
      </c>
      <c r="I21" s="120">
        <v>0.15068908731651623</v>
      </c>
      <c r="J21" s="120">
        <v>4.7077055468772819</v>
      </c>
      <c r="K21" s="108">
        <v>16.951307584235579</v>
      </c>
      <c r="L21" s="120">
        <v>0.7097962916490812</v>
      </c>
      <c r="M21" s="108">
        <v>47.872799629814089</v>
      </c>
      <c r="N21" s="120">
        <v>5.687099040186375</v>
      </c>
      <c r="O21" s="108">
        <v>2.8154819139630574</v>
      </c>
      <c r="P21" s="120">
        <v>0.73503562963937241</v>
      </c>
    </row>
    <row r="22" spans="1:16" ht="16.2" thickBot="1">
      <c r="A22" s="25" t="s">
        <v>64</v>
      </c>
      <c r="B22" s="121">
        <v>0</v>
      </c>
      <c r="C22" s="122">
        <v>0.19482285767278282</v>
      </c>
      <c r="D22" s="122">
        <v>0.4107534275732575</v>
      </c>
      <c r="E22" s="122">
        <v>2.0418156683368744</v>
      </c>
      <c r="F22" s="122">
        <v>7.31557833209318</v>
      </c>
      <c r="G22" s="122">
        <v>1.1826865088351139</v>
      </c>
      <c r="H22" s="122">
        <v>0.28757410834305019</v>
      </c>
      <c r="I22" s="122">
        <v>7.8574159978434537</v>
      </c>
      <c r="J22" s="122">
        <v>9.2547712469732701</v>
      </c>
      <c r="K22" s="109">
        <v>16.2282208011565</v>
      </c>
      <c r="L22" s="122">
        <v>0.54348896399102642</v>
      </c>
      <c r="M22" s="109">
        <v>49.389977887851778</v>
      </c>
      <c r="N22" s="122">
        <v>0.34146338530450937</v>
      </c>
      <c r="O22" s="109">
        <v>3.0288038876935932</v>
      </c>
      <c r="P22" s="122">
        <v>1.9226269263315725</v>
      </c>
    </row>
    <row r="23" spans="1:16" ht="16.2" thickBot="1">
      <c r="A23" s="26" t="s">
        <v>30</v>
      </c>
      <c r="B23" s="123">
        <v>4.5615003395725336E-2</v>
      </c>
      <c r="C23" s="124">
        <v>0.1062250937169997</v>
      </c>
      <c r="D23" s="124">
        <v>0.37164839704263858</v>
      </c>
      <c r="E23" s="124">
        <v>6.0744096853503935</v>
      </c>
      <c r="F23" s="124">
        <v>8.0475434016744494</v>
      </c>
      <c r="G23" s="124">
        <v>1.3146603558823116</v>
      </c>
      <c r="H23" s="124">
        <v>0.27959636860960158</v>
      </c>
      <c r="I23" s="124">
        <v>3.7125424069910125</v>
      </c>
      <c r="J23" s="124">
        <v>6.8092437545620683</v>
      </c>
      <c r="K23" s="125">
        <v>16.617115249587652</v>
      </c>
      <c r="L23" s="124">
        <v>0.63293327133160993</v>
      </c>
      <c r="M23" s="125">
        <v>48.574000863187116</v>
      </c>
      <c r="N23" s="124">
        <v>3.2164820942163184</v>
      </c>
      <c r="O23" s="125">
        <v>2.9140739088673726</v>
      </c>
      <c r="P23" s="124">
        <v>1.2839101455848749</v>
      </c>
    </row>
    <row r="24" spans="1:16" ht="15.6">
      <c r="A24" s="200" t="s">
        <v>232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</row>
  </sheetData>
  <mergeCells count="5">
    <mergeCell ref="A24:K24"/>
    <mergeCell ref="A3:P3"/>
    <mergeCell ref="A15:P15"/>
    <mergeCell ref="A20:P20"/>
    <mergeCell ref="A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P24"/>
  <sheetViews>
    <sheetView workbookViewId="0">
      <selection activeCell="A2" sqref="A2"/>
    </sheetView>
  </sheetViews>
  <sheetFormatPr baseColWidth="10" defaultRowHeight="14.4"/>
  <cols>
    <col min="1" max="1" width="24.109375" customWidth="1"/>
    <col min="6" max="6" width="16.6640625" customWidth="1"/>
  </cols>
  <sheetData>
    <row r="1" spans="1:16" ht="48.75" customHeight="1" thickBot="1">
      <c r="A1" s="193" t="s">
        <v>222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6" ht="62.25" customHeight="1">
      <c r="A2" s="107" t="s">
        <v>301</v>
      </c>
      <c r="B2" s="88" t="s">
        <v>209</v>
      </c>
      <c r="C2" s="88" t="s">
        <v>223</v>
      </c>
      <c r="D2" s="88" t="s">
        <v>224</v>
      </c>
      <c r="E2" s="88" t="s">
        <v>211</v>
      </c>
      <c r="F2" s="88" t="s">
        <v>212</v>
      </c>
      <c r="G2" s="88" t="s">
        <v>225</v>
      </c>
      <c r="H2" s="88" t="s">
        <v>214</v>
      </c>
      <c r="I2" s="88" t="s">
        <v>226</v>
      </c>
      <c r="J2" s="14" t="s">
        <v>227</v>
      </c>
      <c r="K2" s="88" t="s">
        <v>58</v>
      </c>
      <c r="L2" s="88" t="s">
        <v>228</v>
      </c>
      <c r="M2" s="88" t="s">
        <v>57</v>
      </c>
      <c r="N2" s="14" t="s">
        <v>229</v>
      </c>
      <c r="O2" s="88" t="s">
        <v>230</v>
      </c>
      <c r="P2" s="88" t="s">
        <v>60</v>
      </c>
    </row>
    <row r="3" spans="1:16" ht="16.2" thickBot="1">
      <c r="A3" s="15" t="s">
        <v>10</v>
      </c>
      <c r="B3" s="16"/>
      <c r="C3" s="16"/>
      <c r="D3" s="17"/>
      <c r="E3" s="17"/>
      <c r="F3" s="17"/>
      <c r="G3" s="17"/>
      <c r="H3" s="17"/>
      <c r="I3" s="17"/>
      <c r="J3" s="17"/>
      <c r="K3" s="18"/>
      <c r="L3" s="17"/>
      <c r="M3" s="17"/>
      <c r="N3" s="17"/>
      <c r="O3" s="18"/>
      <c r="P3" s="17"/>
    </row>
    <row r="4" spans="1:16" ht="16.2" thickBot="1">
      <c r="A4" s="12" t="s">
        <v>11</v>
      </c>
      <c r="B4" s="112">
        <v>9.7289982717831375E-2</v>
      </c>
      <c r="C4" s="112">
        <v>2.9983003764858948E-2</v>
      </c>
      <c r="D4" s="112">
        <v>0</v>
      </c>
      <c r="E4" s="112">
        <v>2.5281810336406703</v>
      </c>
      <c r="F4" s="112">
        <v>11.80775917909836</v>
      </c>
      <c r="G4" s="112">
        <v>1.9811295788562711</v>
      </c>
      <c r="H4" s="112">
        <v>0.1590738141865507</v>
      </c>
      <c r="I4" s="112">
        <v>9.1949944268946169</v>
      </c>
      <c r="J4" s="112">
        <v>0.91448976800950366</v>
      </c>
      <c r="K4" s="112">
        <v>9.2571283990215338</v>
      </c>
      <c r="L4" s="112">
        <v>0.87265418208858792</v>
      </c>
      <c r="M4" s="112">
        <v>61.113862435797209</v>
      </c>
      <c r="N4" s="112">
        <v>2.0434541959239927</v>
      </c>
      <c r="O4" s="112">
        <v>0</v>
      </c>
      <c r="P4" s="112">
        <v>0</v>
      </c>
    </row>
    <row r="5" spans="1:16" ht="16.2" thickBot="1">
      <c r="A5" s="6" t="s">
        <v>12</v>
      </c>
      <c r="B5" s="113">
        <v>0</v>
      </c>
      <c r="C5" s="113">
        <v>0</v>
      </c>
      <c r="D5" s="113">
        <v>0</v>
      </c>
      <c r="E5" s="113">
        <v>3.3910384986214841</v>
      </c>
      <c r="F5" s="113">
        <v>1.099185294337079</v>
      </c>
      <c r="G5" s="113">
        <v>0</v>
      </c>
      <c r="H5" s="113">
        <v>0.160417026686759</v>
      </c>
      <c r="I5" s="113">
        <v>1.4084057005760493</v>
      </c>
      <c r="J5" s="113">
        <v>8.3033058155249702</v>
      </c>
      <c r="K5" s="113">
        <v>37.886126377000373</v>
      </c>
      <c r="L5" s="113">
        <v>1.3247441525922654</v>
      </c>
      <c r="M5" s="113">
        <v>46.014241394327129</v>
      </c>
      <c r="N5" s="113">
        <v>7.6619944403233442E-2</v>
      </c>
      <c r="O5" s="113">
        <v>0</v>
      </c>
      <c r="P5" s="113">
        <v>0.33591579593058551</v>
      </c>
    </row>
    <row r="6" spans="1:16" ht="16.2" thickBot="1">
      <c r="A6" s="6" t="s">
        <v>13</v>
      </c>
      <c r="B6" s="113">
        <v>0</v>
      </c>
      <c r="C6" s="113">
        <v>0</v>
      </c>
      <c r="D6" s="113">
        <v>0.37782487834435147</v>
      </c>
      <c r="E6" s="113">
        <v>7.7803738812306138</v>
      </c>
      <c r="F6" s="113">
        <v>10.320495457368963</v>
      </c>
      <c r="G6" s="113">
        <v>0.88228740829132712</v>
      </c>
      <c r="H6" s="113">
        <v>0.73608319484667695</v>
      </c>
      <c r="I6" s="113">
        <v>11.548742366806401</v>
      </c>
      <c r="J6" s="113">
        <v>1.1396643643873399</v>
      </c>
      <c r="K6" s="113">
        <v>30.190696076451367</v>
      </c>
      <c r="L6" s="113">
        <v>0.40457295646932656</v>
      </c>
      <c r="M6" s="113">
        <v>32.428053725570962</v>
      </c>
      <c r="N6" s="113">
        <v>3.5605101722395109</v>
      </c>
      <c r="O6" s="113">
        <v>0</v>
      </c>
      <c r="P6" s="113">
        <v>0.63069551799308377</v>
      </c>
    </row>
    <row r="7" spans="1:16" ht="16.2" thickBot="1">
      <c r="A7" s="6" t="s">
        <v>14</v>
      </c>
      <c r="B7" s="113">
        <v>0</v>
      </c>
      <c r="C7" s="113">
        <v>0</v>
      </c>
      <c r="D7" s="113">
        <v>0</v>
      </c>
      <c r="E7" s="113">
        <v>10.408219829157105</v>
      </c>
      <c r="F7" s="113">
        <v>1.4074755538539194</v>
      </c>
      <c r="G7" s="113">
        <v>2.6848537982288159</v>
      </c>
      <c r="H7" s="113">
        <v>0.86092726873745495</v>
      </c>
      <c r="I7" s="113">
        <v>5.8694190639013017</v>
      </c>
      <c r="J7" s="113">
        <v>7.9915311904378203</v>
      </c>
      <c r="K7" s="113">
        <v>27.142452237016762</v>
      </c>
      <c r="L7" s="113">
        <v>1.648117579665229</v>
      </c>
      <c r="M7" s="113">
        <v>40.825612768710904</v>
      </c>
      <c r="N7" s="113">
        <v>0.12946685385474618</v>
      </c>
      <c r="O7" s="113">
        <v>0</v>
      </c>
      <c r="P7" s="113">
        <v>1.0319238564360205</v>
      </c>
    </row>
    <row r="8" spans="1:16" ht="16.2" thickBot="1">
      <c r="A8" s="6" t="s">
        <v>15</v>
      </c>
      <c r="B8" s="113">
        <v>0</v>
      </c>
      <c r="C8" s="113">
        <v>0</v>
      </c>
      <c r="D8" s="113">
        <v>0</v>
      </c>
      <c r="E8" s="113">
        <v>10.194890323669462</v>
      </c>
      <c r="F8" s="113">
        <v>5.0335456162468786</v>
      </c>
      <c r="G8" s="113">
        <v>0.89552093365341434</v>
      </c>
      <c r="H8" s="113">
        <v>0.31694910110782948</v>
      </c>
      <c r="I8" s="113">
        <v>10.427655932840988</v>
      </c>
      <c r="J8" s="113">
        <v>1.1797943255869352</v>
      </c>
      <c r="K8" s="113">
        <v>27.061177882711757</v>
      </c>
      <c r="L8" s="113">
        <v>1.3641219119761039</v>
      </c>
      <c r="M8" s="113">
        <v>43.526343972206639</v>
      </c>
      <c r="N8" s="113">
        <v>0</v>
      </c>
      <c r="O8" s="113">
        <v>0</v>
      </c>
      <c r="P8" s="113">
        <v>0</v>
      </c>
    </row>
    <row r="9" spans="1:16" ht="16.2" thickBot="1">
      <c r="A9" s="6" t="s">
        <v>16</v>
      </c>
      <c r="B9" s="113">
        <v>0</v>
      </c>
      <c r="C9" s="113">
        <v>0</v>
      </c>
      <c r="D9" s="113">
        <v>0</v>
      </c>
      <c r="E9" s="113">
        <v>5.2707148651130877</v>
      </c>
      <c r="F9" s="113">
        <v>0</v>
      </c>
      <c r="G9" s="113">
        <v>0</v>
      </c>
      <c r="H9" s="113">
        <v>0</v>
      </c>
      <c r="I9" s="113">
        <v>5.7794671229564747</v>
      </c>
      <c r="J9" s="113">
        <v>0</v>
      </c>
      <c r="K9" s="113">
        <v>0.68722099831925043</v>
      </c>
      <c r="L9" s="113">
        <v>1.53193231496633</v>
      </c>
      <c r="M9" s="113">
        <v>82.220366214043111</v>
      </c>
      <c r="N9" s="113">
        <v>0</v>
      </c>
      <c r="O9" s="113">
        <v>0</v>
      </c>
      <c r="P9" s="113">
        <v>4.5102984846017407</v>
      </c>
    </row>
    <row r="10" spans="1:16" ht="16.2" thickBot="1">
      <c r="A10" s="6" t="s">
        <v>17</v>
      </c>
      <c r="B10" s="113">
        <v>0</v>
      </c>
      <c r="C10" s="113">
        <v>0</v>
      </c>
      <c r="D10" s="113">
        <v>0.26904239890152554</v>
      </c>
      <c r="E10" s="113">
        <v>14.557326611917908</v>
      </c>
      <c r="F10" s="113">
        <v>0</v>
      </c>
      <c r="G10" s="113">
        <v>0</v>
      </c>
      <c r="H10" s="113">
        <v>0</v>
      </c>
      <c r="I10" s="113">
        <v>21.159922978158285</v>
      </c>
      <c r="J10" s="113">
        <v>2.0938917383733586</v>
      </c>
      <c r="K10" s="113">
        <v>9.2067372863489148</v>
      </c>
      <c r="L10" s="113">
        <v>0</v>
      </c>
      <c r="M10" s="113">
        <v>52.713078986300097</v>
      </c>
      <c r="N10" s="113">
        <v>0</v>
      </c>
      <c r="O10" s="113">
        <v>0</v>
      </c>
      <c r="P10" s="113">
        <v>0</v>
      </c>
    </row>
    <row r="11" spans="1:16" ht="16.2" thickBot="1">
      <c r="A11" s="6" t="s">
        <v>18</v>
      </c>
      <c r="B11" s="113">
        <v>0</v>
      </c>
      <c r="C11" s="113">
        <v>0</v>
      </c>
      <c r="D11" s="113">
        <v>0</v>
      </c>
      <c r="E11" s="113">
        <v>35.82076508557541</v>
      </c>
      <c r="F11" s="113">
        <v>0.94156277313749026</v>
      </c>
      <c r="G11" s="113">
        <v>0</v>
      </c>
      <c r="H11" s="113">
        <v>0.94156277313749026</v>
      </c>
      <c r="I11" s="113">
        <v>12.011821204587704</v>
      </c>
      <c r="J11" s="113">
        <v>0.95416478838523577</v>
      </c>
      <c r="K11" s="113">
        <v>6.0557355144948977</v>
      </c>
      <c r="L11" s="113">
        <v>1.3152358249058302</v>
      </c>
      <c r="M11" s="113">
        <v>40.668415421350673</v>
      </c>
      <c r="N11" s="113">
        <v>0</v>
      </c>
      <c r="O11" s="113">
        <v>1.2907366144252337</v>
      </c>
      <c r="P11" s="113">
        <v>0</v>
      </c>
    </row>
    <row r="12" spans="1:16" ht="16.2" thickBot="1">
      <c r="A12" s="6" t="s">
        <v>193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65.380566442169879</v>
      </c>
      <c r="J12" s="113">
        <v>0</v>
      </c>
      <c r="K12" s="113">
        <v>0</v>
      </c>
      <c r="L12" s="113">
        <v>34.619433557830121</v>
      </c>
      <c r="M12" s="113">
        <v>0</v>
      </c>
      <c r="N12" s="113">
        <v>0</v>
      </c>
      <c r="O12" s="113">
        <v>0</v>
      </c>
      <c r="P12" s="113">
        <v>0</v>
      </c>
    </row>
    <row r="13" spans="1:16" ht="16.2" thickBot="1">
      <c r="A13" s="6" t="s">
        <v>194</v>
      </c>
      <c r="B13" s="113">
        <v>0</v>
      </c>
      <c r="C13" s="113">
        <v>0</v>
      </c>
      <c r="D13" s="113">
        <v>0</v>
      </c>
      <c r="E13" s="113">
        <v>24.87212445033936</v>
      </c>
      <c r="F13" s="113">
        <v>7.5453311294121761</v>
      </c>
      <c r="G13" s="113">
        <v>7.0039381576554884</v>
      </c>
      <c r="H13" s="113">
        <v>0</v>
      </c>
      <c r="I13" s="113">
        <v>20.942968429523173</v>
      </c>
      <c r="J13" s="113">
        <v>0</v>
      </c>
      <c r="K13" s="113">
        <v>0</v>
      </c>
      <c r="L13" s="113">
        <v>14.291860579934824</v>
      </c>
      <c r="M13" s="113">
        <v>13.789412356421488</v>
      </c>
      <c r="N13" s="113">
        <v>0</v>
      </c>
      <c r="O13" s="113">
        <v>11.554364896713478</v>
      </c>
      <c r="P13" s="113">
        <v>0</v>
      </c>
    </row>
    <row r="14" spans="1:16" ht="16.2" thickBot="1">
      <c r="A14" s="6" t="s">
        <v>19</v>
      </c>
      <c r="B14" s="113">
        <v>0</v>
      </c>
      <c r="C14" s="113">
        <v>0</v>
      </c>
      <c r="D14" s="113">
        <v>0</v>
      </c>
      <c r="E14" s="113">
        <v>14.318689183336694</v>
      </c>
      <c r="F14" s="113">
        <v>5.2031398749832292</v>
      </c>
      <c r="G14" s="113">
        <v>0.28981116833933585</v>
      </c>
      <c r="H14" s="113">
        <v>0.36809724817880357</v>
      </c>
      <c r="I14" s="113">
        <v>3.9716283024575993</v>
      </c>
      <c r="J14" s="113">
        <v>3.9517317570796586</v>
      </c>
      <c r="K14" s="113">
        <v>38.048314140662484</v>
      </c>
      <c r="L14" s="113">
        <v>0.58839994830981079</v>
      </c>
      <c r="M14" s="113">
        <v>32.390989455833569</v>
      </c>
      <c r="N14" s="113">
        <v>0.2079245130795746</v>
      </c>
      <c r="O14" s="113">
        <v>0</v>
      </c>
      <c r="P14" s="113">
        <v>0.66127440773919821</v>
      </c>
    </row>
    <row r="15" spans="1:16" ht="16.2" thickBot="1">
      <c r="A15" s="15" t="s">
        <v>61</v>
      </c>
      <c r="B15" s="16"/>
      <c r="C15" s="16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17"/>
      <c r="O15" s="18"/>
      <c r="P15" s="17"/>
    </row>
    <row r="16" spans="1:16" ht="16.2" thickBot="1">
      <c r="A16" s="19" t="s">
        <v>21</v>
      </c>
      <c r="B16" s="116">
        <v>2.5333401662500119E-2</v>
      </c>
      <c r="C16" s="116">
        <v>7.8072937850795837E-3</v>
      </c>
      <c r="D16" s="116">
        <v>0.10025871990711137</v>
      </c>
      <c r="E16" s="116">
        <v>12.071042792336408</v>
      </c>
      <c r="F16" s="116">
        <v>4.8620297041603981</v>
      </c>
      <c r="G16" s="116">
        <v>0.81756028422591243</v>
      </c>
      <c r="H16" s="116">
        <v>0.67362311033263489</v>
      </c>
      <c r="I16" s="116">
        <v>5.5059781356656128</v>
      </c>
      <c r="J16" s="116">
        <v>4.4510253580888035</v>
      </c>
      <c r="K16" s="110">
        <v>28.773463511961179</v>
      </c>
      <c r="L16" s="116">
        <v>1.3266152990603113</v>
      </c>
      <c r="M16" s="116">
        <v>40.446677954468093</v>
      </c>
      <c r="N16" s="116">
        <v>0.29570706371321015</v>
      </c>
      <c r="O16" s="110">
        <v>1.005773299494632E-2</v>
      </c>
      <c r="P16" s="116">
        <v>0.63281963763785909</v>
      </c>
    </row>
    <row r="17" spans="1:16" ht="16.2" thickBot="1">
      <c r="A17" s="20" t="s">
        <v>62</v>
      </c>
      <c r="B17" s="117">
        <v>0</v>
      </c>
      <c r="C17" s="117">
        <v>0</v>
      </c>
      <c r="D17" s="117">
        <v>0</v>
      </c>
      <c r="E17" s="117">
        <v>14.318689183336694</v>
      </c>
      <c r="F17" s="117">
        <v>5.2031398749832292</v>
      </c>
      <c r="G17" s="117">
        <v>0.28981116833933585</v>
      </c>
      <c r="H17" s="117">
        <v>0.36809724817880357</v>
      </c>
      <c r="I17" s="117">
        <v>3.9716283024575993</v>
      </c>
      <c r="J17" s="117">
        <v>3.9517317570796586</v>
      </c>
      <c r="K17" s="118">
        <v>38.048314140662484</v>
      </c>
      <c r="L17" s="117">
        <v>0.58839994830981079</v>
      </c>
      <c r="M17" s="117">
        <v>32.390989455833569</v>
      </c>
      <c r="N17" s="117">
        <v>0.2079245130795746</v>
      </c>
      <c r="O17" s="118">
        <v>0</v>
      </c>
      <c r="P17" s="117">
        <v>0.66127440773919821</v>
      </c>
    </row>
    <row r="18" spans="1:16" ht="16.2" thickBot="1">
      <c r="A18" s="20" t="s">
        <v>63</v>
      </c>
      <c r="B18" s="117">
        <v>4.6364934808820701E-2</v>
      </c>
      <c r="C18" s="117">
        <v>1.4288829909263839E-2</v>
      </c>
      <c r="D18" s="117">
        <v>0.18349249241920715</v>
      </c>
      <c r="E18" s="117">
        <v>10.205069552607394</v>
      </c>
      <c r="F18" s="117">
        <v>4.5788434996473573</v>
      </c>
      <c r="G18" s="117">
        <v>1.2556922481674071</v>
      </c>
      <c r="H18" s="117">
        <v>0.92726758266017428</v>
      </c>
      <c r="I18" s="117">
        <v>6.779779806877138</v>
      </c>
      <c r="J18" s="117">
        <v>4.8655338421552505</v>
      </c>
      <c r="K18" s="111">
        <v>21.073576579151492</v>
      </c>
      <c r="L18" s="117">
        <v>1.9394741967824412</v>
      </c>
      <c r="M18" s="117">
        <v>47.134428850797697</v>
      </c>
      <c r="N18" s="117">
        <v>0.36858324701916961</v>
      </c>
      <c r="O18" s="111">
        <v>1.8407560928759618E-2</v>
      </c>
      <c r="P18" s="117">
        <v>0.60919677606837841</v>
      </c>
    </row>
    <row r="19" spans="1:16" ht="16.2" thickBot="1">
      <c r="A19" s="21" t="s">
        <v>22</v>
      </c>
      <c r="B19" s="117">
        <v>0</v>
      </c>
      <c r="C19" s="117">
        <v>0</v>
      </c>
      <c r="D19" s="118">
        <v>4.2461083120685958E-2</v>
      </c>
      <c r="E19" s="118">
        <v>4.9176434514865335</v>
      </c>
      <c r="F19" s="118">
        <v>5.2641045733014691</v>
      </c>
      <c r="G19" s="118">
        <v>0.92238887069468167</v>
      </c>
      <c r="H19" s="118">
        <v>0.13999842445971</v>
      </c>
      <c r="I19" s="118">
        <v>7.5311635930240008</v>
      </c>
      <c r="J19" s="118">
        <v>4.2315329382003872</v>
      </c>
      <c r="K19" s="111">
        <v>29.515355010252403</v>
      </c>
      <c r="L19" s="118">
        <v>0.77793909015889362</v>
      </c>
      <c r="M19" s="118">
        <v>44.652729821914285</v>
      </c>
      <c r="N19" s="118">
        <v>1.4463501188239756</v>
      </c>
      <c r="O19" s="111">
        <v>9.3489740369738977E-2</v>
      </c>
      <c r="P19" s="118">
        <v>0.46484328419323523</v>
      </c>
    </row>
    <row r="20" spans="1:16" ht="16.2" thickBot="1">
      <c r="A20" s="22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3"/>
      <c r="M20" s="23"/>
      <c r="N20" s="23"/>
      <c r="O20" s="24"/>
      <c r="P20" s="23"/>
    </row>
    <row r="21" spans="1:16" ht="16.2" thickBot="1">
      <c r="A21" s="25" t="s">
        <v>49</v>
      </c>
      <c r="B21" s="126">
        <v>0</v>
      </c>
      <c r="C21" s="127">
        <v>6.9547633539364037E-3</v>
      </c>
      <c r="D21" s="127">
        <v>4.2942548696610149E-2</v>
      </c>
      <c r="E21" s="127">
        <v>12.89661054799485</v>
      </c>
      <c r="F21" s="127">
        <v>5.8821101267310123</v>
      </c>
      <c r="G21" s="127">
        <v>0.80286195978680097</v>
      </c>
      <c r="H21" s="127">
        <v>0</v>
      </c>
      <c r="I21" s="127">
        <v>0</v>
      </c>
      <c r="J21" s="127">
        <v>4.6061522540702127</v>
      </c>
      <c r="K21" s="112">
        <v>28.667010362023397</v>
      </c>
      <c r="L21" s="127">
        <v>1.2628550408441934</v>
      </c>
      <c r="M21" s="127">
        <v>43.823994654780343</v>
      </c>
      <c r="N21" s="127">
        <v>1.6958334712442003</v>
      </c>
      <c r="O21" s="112">
        <v>9.4549819114366926E-2</v>
      </c>
      <c r="P21" s="127">
        <v>0.21812445136001063</v>
      </c>
    </row>
    <row r="22" spans="1:16" ht="16.2" thickBot="1">
      <c r="A22" s="25" t="s">
        <v>64</v>
      </c>
      <c r="B22" s="128">
        <v>2.501498731760966E-2</v>
      </c>
      <c r="C22" s="129">
        <v>0</v>
      </c>
      <c r="D22" s="129">
        <v>9.8998572728928244E-2</v>
      </c>
      <c r="E22" s="129">
        <v>3.1366660412523464</v>
      </c>
      <c r="F22" s="129">
        <v>4.1820411723952464</v>
      </c>
      <c r="G22" s="129">
        <v>0.95137016963609511</v>
      </c>
      <c r="H22" s="129">
        <v>0.82210041715661819</v>
      </c>
      <c r="I22" s="129">
        <v>13.879520713789006</v>
      </c>
      <c r="J22" s="129">
        <v>4.033011339548592</v>
      </c>
      <c r="K22" s="113">
        <v>29.723155067587832</v>
      </c>
      <c r="L22" s="129">
        <v>0.78220299270704285</v>
      </c>
      <c r="M22" s="129">
        <v>41.418173808811112</v>
      </c>
      <c r="N22" s="129">
        <v>3.3623994675416373E-2</v>
      </c>
      <c r="O22" s="113">
        <v>9.9313178176505847E-3</v>
      </c>
      <c r="P22" s="129">
        <v>0.90418940457632369</v>
      </c>
    </row>
    <row r="23" spans="1:16" ht="16.2" thickBot="1">
      <c r="A23" s="26" t="s">
        <v>30</v>
      </c>
      <c r="B23" s="130">
        <v>1.1864032714682407E-2</v>
      </c>
      <c r="C23" s="131">
        <v>3.656279172979397E-3</v>
      </c>
      <c r="D23" s="131">
        <v>6.9528630653416676E-2</v>
      </c>
      <c r="E23" s="131">
        <v>8.2676935131273659</v>
      </c>
      <c r="F23" s="131">
        <v>5.0758065521832663</v>
      </c>
      <c r="G23" s="131">
        <v>0.87329598550428145</v>
      </c>
      <c r="H23" s="131">
        <v>0.38990330556890213</v>
      </c>
      <c r="I23" s="131">
        <v>6.5827372095681662</v>
      </c>
      <c r="J23" s="131">
        <v>4.3343247102992608</v>
      </c>
      <c r="K23" s="132">
        <v>29.167915486585837</v>
      </c>
      <c r="L23" s="131">
        <v>1.0348928375827957</v>
      </c>
      <c r="M23" s="131">
        <v>42.682969202324891</v>
      </c>
      <c r="N23" s="131">
        <v>0.90748577558958032</v>
      </c>
      <c r="O23" s="132">
        <v>5.4417211613706155E-2</v>
      </c>
      <c r="P23" s="131">
        <v>0.54350926751082607</v>
      </c>
    </row>
    <row r="24" spans="1:16" ht="15.6">
      <c r="A24" s="200" t="s">
        <v>232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</row>
  </sheetData>
  <mergeCells count="2">
    <mergeCell ref="A1:K1"/>
    <mergeCell ref="A24:K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G23"/>
  <sheetViews>
    <sheetView workbookViewId="0">
      <selection activeCell="B11" sqref="B11"/>
    </sheetView>
  </sheetViews>
  <sheetFormatPr baseColWidth="10" defaultRowHeight="14.4"/>
  <cols>
    <col min="1" max="1" width="37.21875" customWidth="1"/>
    <col min="2" max="2" width="15.109375" bestFit="1" customWidth="1"/>
    <col min="3" max="3" width="11.5546875" bestFit="1" customWidth="1"/>
    <col min="4" max="4" width="15.109375" bestFit="1" customWidth="1"/>
    <col min="6" max="6" width="15.109375" bestFit="1" customWidth="1"/>
  </cols>
  <sheetData>
    <row r="1" spans="1:7">
      <c r="A1" s="31"/>
    </row>
    <row r="2" spans="1:7" ht="16.2" thickBot="1">
      <c r="A2" s="143" t="s">
        <v>233</v>
      </c>
      <c r="B2" s="144"/>
      <c r="C2" s="144"/>
    </row>
    <row r="3" spans="1:7" ht="16.2" thickBot="1">
      <c r="A3" s="204" t="s">
        <v>301</v>
      </c>
      <c r="B3" s="206" t="s">
        <v>49</v>
      </c>
      <c r="C3" s="207"/>
      <c r="D3" s="206" t="s">
        <v>29</v>
      </c>
      <c r="E3" s="207"/>
      <c r="F3" s="206" t="s">
        <v>30</v>
      </c>
      <c r="G3" s="207"/>
    </row>
    <row r="4" spans="1:7" ht="16.2" thickBot="1">
      <c r="A4" s="221"/>
      <c r="B4" s="9" t="s">
        <v>71</v>
      </c>
      <c r="C4" s="9" t="s">
        <v>44</v>
      </c>
      <c r="D4" s="9" t="s">
        <v>71</v>
      </c>
      <c r="E4" s="9" t="s">
        <v>44</v>
      </c>
      <c r="F4" s="9" t="s">
        <v>71</v>
      </c>
      <c r="G4" s="9" t="s">
        <v>44</v>
      </c>
    </row>
    <row r="5" spans="1:7" ht="16.2" thickBot="1">
      <c r="A5" s="216" t="s">
        <v>10</v>
      </c>
      <c r="B5" s="217"/>
      <c r="C5" s="217"/>
      <c r="D5" s="217"/>
      <c r="E5" s="217"/>
      <c r="F5" s="217"/>
      <c r="G5" s="217"/>
    </row>
    <row r="6" spans="1:7" ht="16.2" thickBot="1">
      <c r="A6" s="138" t="s">
        <v>11</v>
      </c>
      <c r="B6" s="142">
        <v>56.66895044164184</v>
      </c>
      <c r="C6" s="142">
        <v>43.331049558358167</v>
      </c>
      <c r="D6" s="142">
        <v>81.010710294273778</v>
      </c>
      <c r="E6" s="142">
        <v>18.989289705726222</v>
      </c>
      <c r="F6" s="142">
        <v>70.023217716760854</v>
      </c>
      <c r="G6" s="142">
        <v>29.976782283239146</v>
      </c>
    </row>
    <row r="7" spans="1:7" ht="16.2" thickBot="1">
      <c r="A7" s="139" t="s">
        <v>12</v>
      </c>
      <c r="B7" s="142">
        <v>46.668599443992655</v>
      </c>
      <c r="C7" s="142">
        <v>53.331400556007345</v>
      </c>
      <c r="D7" s="142">
        <v>66.661163475472947</v>
      </c>
      <c r="E7" s="142">
        <v>33.338836524527061</v>
      </c>
      <c r="F7" s="142">
        <v>57.145201332669004</v>
      </c>
      <c r="G7" s="142">
        <v>42.854798667330996</v>
      </c>
    </row>
    <row r="8" spans="1:7" ht="16.2" thickBot="1">
      <c r="A8" s="139" t="s">
        <v>13</v>
      </c>
      <c r="B8" s="142">
        <v>63.204377085900042</v>
      </c>
      <c r="C8" s="142">
        <v>36.795622914099965</v>
      </c>
      <c r="D8" s="142">
        <v>79.515011035064049</v>
      </c>
      <c r="E8" s="142">
        <v>20.484988964935962</v>
      </c>
      <c r="F8" s="142">
        <v>72.209814645129683</v>
      </c>
      <c r="G8" s="142">
        <v>27.790185354870328</v>
      </c>
    </row>
    <row r="9" spans="1:7" ht="16.2" thickBot="1">
      <c r="A9" s="139" t="s">
        <v>14</v>
      </c>
      <c r="B9" s="142">
        <v>70.426722594362928</v>
      </c>
      <c r="C9" s="142">
        <v>29.573277405637054</v>
      </c>
      <c r="D9" s="142">
        <v>84.77300001683453</v>
      </c>
      <c r="E9" s="142">
        <v>15.22699998316547</v>
      </c>
      <c r="F9" s="142">
        <v>78.042109643885851</v>
      </c>
      <c r="G9" s="142">
        <v>21.957890356114152</v>
      </c>
    </row>
    <row r="10" spans="1:7" ht="16.2" thickBot="1">
      <c r="A10" s="139" t="s">
        <v>15</v>
      </c>
      <c r="B10" s="142">
        <v>58.560345201697025</v>
      </c>
      <c r="C10" s="142">
        <v>41.439654798302982</v>
      </c>
      <c r="D10" s="142">
        <v>83.410479642040798</v>
      </c>
      <c r="E10" s="142">
        <v>16.589520357959199</v>
      </c>
      <c r="F10" s="142">
        <v>71.756360483059339</v>
      </c>
      <c r="G10" s="142">
        <v>28.243639516940668</v>
      </c>
    </row>
    <row r="11" spans="1:7" ht="16.2" thickBot="1">
      <c r="A11" s="139" t="s">
        <v>16</v>
      </c>
      <c r="B11" s="142">
        <v>47.196862611864148</v>
      </c>
      <c r="C11" s="142">
        <v>52.803137388135845</v>
      </c>
      <c r="D11" s="142">
        <v>58.495846408948793</v>
      </c>
      <c r="E11" s="142">
        <v>41.504153591051221</v>
      </c>
      <c r="F11" s="142">
        <v>53.301179767856674</v>
      </c>
      <c r="G11" s="142">
        <v>46.698820232143326</v>
      </c>
    </row>
    <row r="12" spans="1:7" ht="16.2" thickBot="1">
      <c r="A12" s="139" t="s">
        <v>17</v>
      </c>
      <c r="B12" s="142">
        <v>50.344217711878024</v>
      </c>
      <c r="C12" s="142">
        <v>49.655782288121976</v>
      </c>
      <c r="D12" s="142">
        <v>72.290592350528584</v>
      </c>
      <c r="E12" s="142">
        <v>27.709407649471419</v>
      </c>
      <c r="F12" s="142">
        <v>62.222213114502189</v>
      </c>
      <c r="G12" s="142">
        <v>37.777786885497818</v>
      </c>
    </row>
    <row r="13" spans="1:7" ht="16.2" thickBot="1">
      <c r="A13" s="139" t="s">
        <v>18</v>
      </c>
      <c r="B13" s="142">
        <v>46.323142700498657</v>
      </c>
      <c r="C13" s="142">
        <v>53.676857299501343</v>
      </c>
      <c r="D13" s="142">
        <v>54.882273660632464</v>
      </c>
      <c r="E13" s="142">
        <v>45.117726339367536</v>
      </c>
      <c r="F13" s="142">
        <v>50.857542749104425</v>
      </c>
      <c r="G13" s="142">
        <v>49.142457250895568</v>
      </c>
    </row>
    <row r="14" spans="1:7" ht="16.2" thickBot="1">
      <c r="A14" s="139" t="s">
        <v>193</v>
      </c>
      <c r="B14" s="142">
        <v>4.2258587024243486</v>
      </c>
      <c r="C14" s="142">
        <v>95.774141297575639</v>
      </c>
      <c r="D14" s="142">
        <v>20.208217106904257</v>
      </c>
      <c r="E14" s="142">
        <v>79.791782893095743</v>
      </c>
      <c r="F14" s="142">
        <v>11.750555527623193</v>
      </c>
      <c r="G14" s="142">
        <v>88.249444472376808</v>
      </c>
    </row>
    <row r="15" spans="1:7" ht="16.2" thickBot="1">
      <c r="A15" s="139" t="s">
        <v>194</v>
      </c>
      <c r="B15" s="142">
        <v>40.42654170151738</v>
      </c>
      <c r="C15" s="142">
        <v>59.573458298482628</v>
      </c>
      <c r="D15" s="142">
        <v>70.685864859516712</v>
      </c>
      <c r="E15" s="142">
        <v>29.314135140483288</v>
      </c>
      <c r="F15" s="142">
        <v>56.080870918026818</v>
      </c>
      <c r="G15" s="142">
        <v>43.919129081973189</v>
      </c>
    </row>
    <row r="16" spans="1:7" ht="16.2" thickBot="1">
      <c r="A16" s="139" t="s">
        <v>19</v>
      </c>
      <c r="B16" s="142">
        <v>25.70977101725504</v>
      </c>
      <c r="C16" s="142">
        <v>74.290228982744964</v>
      </c>
      <c r="D16" s="142">
        <v>46.894068266955692</v>
      </c>
      <c r="E16" s="142">
        <v>53.105931733044301</v>
      </c>
      <c r="F16" s="142">
        <v>36.899855255121928</v>
      </c>
      <c r="G16" s="142">
        <v>63.100144744878072</v>
      </c>
    </row>
    <row r="17" spans="1:7" ht="16.2" thickBot="1">
      <c r="A17" s="218" t="s">
        <v>61</v>
      </c>
      <c r="B17" s="219"/>
      <c r="C17" s="219"/>
      <c r="D17" s="219"/>
      <c r="E17" s="219"/>
      <c r="F17" s="219"/>
      <c r="G17" s="220"/>
    </row>
    <row r="18" spans="1:7" ht="16.2" thickBot="1">
      <c r="A18" s="140" t="s">
        <v>21</v>
      </c>
      <c r="B18" s="142">
        <v>31.811888304240309</v>
      </c>
      <c r="C18" s="142">
        <v>68.188111695759673</v>
      </c>
      <c r="D18" s="142">
        <v>53.04646626482549</v>
      </c>
      <c r="E18" s="142">
        <v>46.95353373517451</v>
      </c>
      <c r="F18" s="142">
        <v>43.144045695820928</v>
      </c>
      <c r="G18" s="142">
        <v>56.855954304179079</v>
      </c>
    </row>
    <row r="19" spans="1:7" ht="16.2" thickBot="1">
      <c r="A19" s="141" t="s">
        <v>62</v>
      </c>
      <c r="B19" s="142">
        <v>25.70977101725504</v>
      </c>
      <c r="C19" s="142">
        <v>74.290228982744964</v>
      </c>
      <c r="D19" s="142">
        <v>46.894068266955692</v>
      </c>
      <c r="E19" s="142">
        <v>53.105931733044301</v>
      </c>
      <c r="F19" s="142">
        <v>36.899855255121928</v>
      </c>
      <c r="G19" s="142">
        <v>63.100144744878072</v>
      </c>
    </row>
    <row r="20" spans="1:7" ht="16.2" thickBot="1">
      <c r="A20" s="141" t="s">
        <v>63</v>
      </c>
      <c r="B20" s="142">
        <v>35.803775476937389</v>
      </c>
      <c r="C20" s="142">
        <v>64.196224523062611</v>
      </c>
      <c r="D20" s="142">
        <v>56.929400638409724</v>
      </c>
      <c r="E20" s="142">
        <v>43.070599361590283</v>
      </c>
      <c r="F20" s="142">
        <v>47.151544364123879</v>
      </c>
      <c r="G20" s="142">
        <v>52.848455635876121</v>
      </c>
    </row>
    <row r="21" spans="1:7" ht="16.2" thickBot="1">
      <c r="A21" s="25" t="s">
        <v>22</v>
      </c>
      <c r="B21" s="142">
        <v>62.254964613483764</v>
      </c>
      <c r="C21" s="142">
        <v>37.745035386516221</v>
      </c>
      <c r="D21" s="142">
        <v>81.544604651649976</v>
      </c>
      <c r="E21" s="142">
        <v>18.455395348350027</v>
      </c>
      <c r="F21" s="142">
        <v>72.603796313482846</v>
      </c>
      <c r="G21" s="142">
        <v>27.396203686517158</v>
      </c>
    </row>
    <row r="22" spans="1:7" ht="16.2" thickBot="1">
      <c r="A22" s="26" t="s">
        <v>30</v>
      </c>
      <c r="B22" s="142">
        <v>54.36467469178757</v>
      </c>
      <c r="C22" s="142">
        <v>45.63532530821243</v>
      </c>
      <c r="D22" s="142">
        <v>74.22051872517784</v>
      </c>
      <c r="E22" s="142">
        <v>25.779481274822153</v>
      </c>
      <c r="F22" s="142">
        <v>65.002766631455145</v>
      </c>
      <c r="G22" s="142">
        <v>34.997233368544848</v>
      </c>
    </row>
    <row r="23" spans="1:7" ht="15.6">
      <c r="A23" s="214" t="s">
        <v>232</v>
      </c>
      <c r="B23" s="191"/>
      <c r="C23" s="191"/>
    </row>
  </sheetData>
  <mergeCells count="7">
    <mergeCell ref="A23:C23"/>
    <mergeCell ref="A17:G17"/>
    <mergeCell ref="B3:C3"/>
    <mergeCell ref="D3:E3"/>
    <mergeCell ref="F3:G3"/>
    <mergeCell ref="A5:G5"/>
    <mergeCell ref="A3:A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6F85-0ED6-42EB-81FE-13DA6B4427C8}">
  <dimension ref="A2:H23"/>
  <sheetViews>
    <sheetView workbookViewId="0">
      <selection activeCell="C19" sqref="C19"/>
    </sheetView>
  </sheetViews>
  <sheetFormatPr baseColWidth="10" defaultRowHeight="14.4"/>
  <cols>
    <col min="1" max="1" width="39.21875" customWidth="1"/>
    <col min="2" max="2" width="17" customWidth="1"/>
    <col min="3" max="3" width="15.88671875" customWidth="1"/>
    <col min="4" max="4" width="15.109375" bestFit="1" customWidth="1"/>
    <col min="6" max="6" width="16.6640625" customWidth="1"/>
  </cols>
  <sheetData>
    <row r="2" spans="1:8" ht="16.2" thickBot="1">
      <c r="A2" s="13" t="s">
        <v>234</v>
      </c>
      <c r="B2" s="13"/>
      <c r="C2" s="13"/>
      <c r="D2" s="13"/>
      <c r="E2" s="13"/>
      <c r="F2" s="13"/>
      <c r="G2" s="13"/>
      <c r="H2" s="13"/>
    </row>
    <row r="3" spans="1:8" ht="16.2" thickBot="1">
      <c r="A3" s="204" t="s">
        <v>301</v>
      </c>
      <c r="B3" s="206" t="s">
        <v>49</v>
      </c>
      <c r="C3" s="207"/>
      <c r="D3" s="206" t="s">
        <v>29</v>
      </c>
      <c r="E3" s="207"/>
      <c r="F3" s="206" t="s">
        <v>30</v>
      </c>
      <c r="G3" s="222"/>
    </row>
    <row r="4" spans="1:8" ht="16.2" thickBot="1">
      <c r="A4" s="221"/>
      <c r="B4" s="9" t="s">
        <v>71</v>
      </c>
      <c r="C4" s="9" t="s">
        <v>44</v>
      </c>
      <c r="D4" s="9" t="s">
        <v>71</v>
      </c>
      <c r="E4" s="9" t="s">
        <v>44</v>
      </c>
      <c r="F4" s="9" t="s">
        <v>71</v>
      </c>
      <c r="G4" s="9" t="s">
        <v>44</v>
      </c>
    </row>
    <row r="5" spans="1:8" ht="16.2" thickBot="1">
      <c r="A5" s="216" t="s">
        <v>10</v>
      </c>
      <c r="B5" s="217"/>
      <c r="C5" s="217"/>
      <c r="D5" s="217"/>
      <c r="E5" s="217"/>
      <c r="F5" s="217"/>
      <c r="G5" s="217"/>
    </row>
    <row r="6" spans="1:8" ht="16.2" thickBot="1">
      <c r="A6" s="138" t="s">
        <v>11</v>
      </c>
      <c r="B6" s="142">
        <v>42.644395740196146</v>
      </c>
      <c r="C6" s="142">
        <v>57.355604259803847</v>
      </c>
      <c r="D6" s="142">
        <v>63.588454741370036</v>
      </c>
      <c r="E6" s="142">
        <v>36.411545258629957</v>
      </c>
      <c r="F6" s="142">
        <v>53.275487853022071</v>
      </c>
      <c r="G6" s="142">
        <v>46.724512146977929</v>
      </c>
    </row>
    <row r="7" spans="1:8" ht="16.2" thickBot="1">
      <c r="A7" s="139" t="s">
        <v>12</v>
      </c>
      <c r="B7" s="142">
        <v>38.987795443349967</v>
      </c>
      <c r="C7" s="142">
        <v>61.012204556650026</v>
      </c>
      <c r="D7" s="142">
        <v>47.535786279027782</v>
      </c>
      <c r="E7" s="142">
        <v>52.464213720972232</v>
      </c>
      <c r="F7" s="142">
        <v>43.475695028395883</v>
      </c>
      <c r="G7" s="142">
        <v>56.524304971604124</v>
      </c>
    </row>
    <row r="8" spans="1:8" ht="16.2" thickBot="1">
      <c r="A8" s="139" t="s">
        <v>13</v>
      </c>
      <c r="B8" s="142">
        <v>50.168424950495059</v>
      </c>
      <c r="C8" s="142">
        <v>49.831575049504941</v>
      </c>
      <c r="D8" s="142">
        <v>59.535735459178532</v>
      </c>
      <c r="E8" s="142">
        <v>40.464264540821468</v>
      </c>
      <c r="F8" s="142">
        <v>55.489845093949889</v>
      </c>
      <c r="G8" s="142">
        <v>44.510154906050118</v>
      </c>
    </row>
    <row r="9" spans="1:8" ht="16.2" thickBot="1">
      <c r="A9" s="139" t="s">
        <v>14</v>
      </c>
      <c r="B9" s="142">
        <v>50.993649063183852</v>
      </c>
      <c r="C9" s="142">
        <v>49.006350936816148</v>
      </c>
      <c r="D9" s="142">
        <v>67.055138476280362</v>
      </c>
      <c r="E9" s="142">
        <v>32.944861523719631</v>
      </c>
      <c r="F9" s="142">
        <v>59.633744453721405</v>
      </c>
      <c r="G9" s="142">
        <v>40.366255546278595</v>
      </c>
    </row>
    <row r="10" spans="1:8" ht="16.2" thickBot="1">
      <c r="A10" s="139" t="s">
        <v>15</v>
      </c>
      <c r="B10" s="142">
        <v>50.978202757087907</v>
      </c>
      <c r="C10" s="142">
        <v>49.021797242912101</v>
      </c>
      <c r="D10" s="142">
        <v>61.603678300715373</v>
      </c>
      <c r="E10" s="142">
        <v>38.396321699284634</v>
      </c>
      <c r="F10" s="142">
        <v>56.500453799699088</v>
      </c>
      <c r="G10" s="142">
        <v>43.499546200300912</v>
      </c>
    </row>
    <row r="11" spans="1:8" ht="16.2" thickBot="1">
      <c r="A11" s="139" t="s">
        <v>16</v>
      </c>
      <c r="B11" s="142">
        <v>14.106686527865023</v>
      </c>
      <c r="C11" s="142">
        <v>85.893313472134977</v>
      </c>
      <c r="D11" s="142">
        <v>39.055820386328037</v>
      </c>
      <c r="E11" s="142">
        <v>60.944179613671942</v>
      </c>
      <c r="F11" s="142">
        <v>32.036763102187088</v>
      </c>
      <c r="G11" s="142">
        <v>67.963236897812905</v>
      </c>
    </row>
    <row r="12" spans="1:8" ht="16.2" thickBot="1">
      <c r="A12" s="139" t="s">
        <v>17</v>
      </c>
      <c r="B12" s="142">
        <v>22.860341491707622</v>
      </c>
      <c r="C12" s="142">
        <v>77.139658508292385</v>
      </c>
      <c r="D12" s="142">
        <v>52.623007076712099</v>
      </c>
      <c r="E12" s="142">
        <v>47.376992923287901</v>
      </c>
      <c r="F12" s="142">
        <v>40.423398550616561</v>
      </c>
      <c r="G12" s="142">
        <v>59.576601449383439</v>
      </c>
    </row>
    <row r="13" spans="1:8" ht="16.2" thickBot="1">
      <c r="A13" s="139" t="s">
        <v>18</v>
      </c>
      <c r="B13" s="142">
        <v>29.071225173485178</v>
      </c>
      <c r="C13" s="142">
        <v>70.928774826514811</v>
      </c>
      <c r="D13" s="142">
        <v>46.255382958260732</v>
      </c>
      <c r="E13" s="142">
        <v>53.744617041739261</v>
      </c>
      <c r="F13" s="142">
        <v>40.825397922354007</v>
      </c>
      <c r="G13" s="142">
        <v>59.174602077646</v>
      </c>
    </row>
    <row r="14" spans="1:8" ht="16.2" thickBot="1">
      <c r="A14" s="139" t="s">
        <v>193</v>
      </c>
      <c r="B14" s="142">
        <v>10.580138680861179</v>
      </c>
      <c r="C14" s="142">
        <v>89.419861319138818</v>
      </c>
      <c r="D14" s="142">
        <v>14.87050801171406</v>
      </c>
      <c r="E14" s="142">
        <v>85.129491988285935</v>
      </c>
      <c r="F14" s="142">
        <v>12.256029549592636</v>
      </c>
      <c r="G14" s="142">
        <v>87.743970450407375</v>
      </c>
    </row>
    <row r="15" spans="1:8" ht="16.2" thickBot="1">
      <c r="A15" s="139" t="s">
        <v>194</v>
      </c>
      <c r="B15" s="142">
        <v>34.27728328588767</v>
      </c>
      <c r="C15" s="142">
        <v>65.722716714112323</v>
      </c>
      <c r="D15" s="142">
        <v>71.730331668158243</v>
      </c>
      <c r="E15" s="142">
        <v>28.269668331841764</v>
      </c>
      <c r="F15" s="142">
        <v>56.077098463653918</v>
      </c>
      <c r="G15" s="142">
        <v>43.922901536346068</v>
      </c>
    </row>
    <row r="16" spans="1:8" ht="16.2" thickBot="1">
      <c r="A16" s="139" t="s">
        <v>19</v>
      </c>
      <c r="B16" s="142">
        <v>13.919124614305064</v>
      </c>
      <c r="C16" s="142">
        <v>86.080875385694938</v>
      </c>
      <c r="D16" s="142">
        <v>32.751513076557877</v>
      </c>
      <c r="E16" s="142">
        <v>67.248486923442115</v>
      </c>
      <c r="F16" s="142">
        <v>24.928452287289211</v>
      </c>
      <c r="G16" s="142">
        <v>75.071547712710782</v>
      </c>
    </row>
    <row r="17" spans="1:7" ht="16.2" thickBot="1">
      <c r="A17" s="218" t="s">
        <v>61</v>
      </c>
      <c r="B17" s="219"/>
      <c r="C17" s="219"/>
      <c r="D17" s="219"/>
      <c r="E17" s="219"/>
      <c r="F17" s="219"/>
      <c r="G17" s="220"/>
    </row>
    <row r="18" spans="1:7" ht="16.2" thickBot="1">
      <c r="A18" s="140" t="s">
        <v>21</v>
      </c>
      <c r="B18" s="142">
        <v>20.392521828876209</v>
      </c>
      <c r="C18" s="142">
        <v>79.607478171123802</v>
      </c>
      <c r="D18" s="142">
        <v>34.994954123738154</v>
      </c>
      <c r="E18" s="142">
        <v>65.005045876261846</v>
      </c>
      <c r="F18" s="142">
        <v>28.826815031914947</v>
      </c>
      <c r="G18" s="142">
        <v>71.173184968085053</v>
      </c>
    </row>
    <row r="19" spans="1:7" ht="16.2" thickBot="1">
      <c r="A19" s="141" t="s">
        <v>62</v>
      </c>
      <c r="B19" s="142">
        <v>13.919124614305064</v>
      </c>
      <c r="C19" s="142">
        <v>86.080875385694938</v>
      </c>
      <c r="D19" s="142">
        <v>32.751513076557877</v>
      </c>
      <c r="E19" s="142">
        <v>67.248486923442115</v>
      </c>
      <c r="F19" s="142">
        <v>24.928452287289211</v>
      </c>
      <c r="G19" s="142">
        <v>75.071547712710782</v>
      </c>
    </row>
    <row r="20" spans="1:7" ht="16.2" thickBot="1">
      <c r="A20" s="141" t="s">
        <v>63</v>
      </c>
      <c r="B20" s="142">
        <v>24.671637550126231</v>
      </c>
      <c r="C20" s="142">
        <v>75.328362449873765</v>
      </c>
      <c r="D20" s="142">
        <v>36.55121951451045</v>
      </c>
      <c r="E20" s="142">
        <v>63.44878048548955</v>
      </c>
      <c r="F20" s="142">
        <v>31.476697870748293</v>
      </c>
      <c r="G20" s="142">
        <v>68.523302129251704</v>
      </c>
    </row>
    <row r="21" spans="1:7" ht="16.2" thickBot="1">
      <c r="A21" s="25" t="s">
        <v>22</v>
      </c>
      <c r="B21" s="142">
        <v>49.456779714774548</v>
      </c>
      <c r="C21" s="142">
        <v>50.543220285225452</v>
      </c>
      <c r="D21" s="142">
        <v>64.24066789351501</v>
      </c>
      <c r="E21" s="142">
        <v>35.75933210648499</v>
      </c>
      <c r="F21" s="142">
        <v>57.349950122498981</v>
      </c>
      <c r="G21" s="142">
        <v>42.650049877501019</v>
      </c>
    </row>
    <row r="22" spans="1:7" ht="16.2" thickBot="1">
      <c r="A22" s="26" t="s">
        <v>30</v>
      </c>
      <c r="B22" s="142">
        <v>40.846580008754394</v>
      </c>
      <c r="C22" s="142">
        <v>59.153419991245606</v>
      </c>
      <c r="D22" s="142">
        <v>54.459577657316302</v>
      </c>
      <c r="E22" s="142">
        <v>45.540422342683691</v>
      </c>
      <c r="F22" s="142">
        <v>48.303252213070088</v>
      </c>
      <c r="G22" s="142">
        <v>51.696747786929919</v>
      </c>
    </row>
    <row r="23" spans="1:7" ht="15.6">
      <c r="A23" s="214" t="s">
        <v>232</v>
      </c>
      <c r="B23" s="191"/>
      <c r="C23" s="191"/>
    </row>
  </sheetData>
  <mergeCells count="7">
    <mergeCell ref="A23:C23"/>
    <mergeCell ref="A3:A4"/>
    <mergeCell ref="A17:G17"/>
    <mergeCell ref="B3:C3"/>
    <mergeCell ref="D3:E3"/>
    <mergeCell ref="F3:G3"/>
    <mergeCell ref="A5:G5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B13" sqref="B13"/>
    </sheetView>
  </sheetViews>
  <sheetFormatPr baseColWidth="10" defaultRowHeight="14.4"/>
  <sheetData>
    <row r="7" spans="2:5" ht="15.75" customHeight="1">
      <c r="B7" s="223" t="s">
        <v>2</v>
      </c>
      <c r="C7" s="223"/>
      <c r="D7" s="223"/>
      <c r="E7" s="223"/>
    </row>
    <row r="8" spans="2:5">
      <c r="B8" s="223"/>
      <c r="C8" s="223"/>
      <c r="D8" s="223"/>
      <c r="E8" s="223"/>
    </row>
    <row r="9" spans="2:5">
      <c r="B9" s="223"/>
      <c r="C9" s="223"/>
      <c r="D9" s="223"/>
      <c r="E9" s="223"/>
    </row>
    <row r="10" spans="2:5">
      <c r="B10" s="223"/>
      <c r="C10" s="223"/>
      <c r="D10" s="223"/>
      <c r="E10" s="223"/>
    </row>
    <row r="11" spans="2:5">
      <c r="B11" s="223"/>
      <c r="C11" s="223"/>
      <c r="D11" s="223"/>
      <c r="E11" s="223"/>
    </row>
    <row r="12" spans="2:5">
      <c r="B12" s="223"/>
      <c r="C12" s="223"/>
      <c r="D12" s="223"/>
      <c r="E12" s="223"/>
    </row>
  </sheetData>
  <mergeCells count="1">
    <mergeCell ref="B7:E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D34"/>
  <sheetViews>
    <sheetView workbookViewId="0">
      <selection activeCell="A3" sqref="A3"/>
    </sheetView>
  </sheetViews>
  <sheetFormatPr baseColWidth="10" defaultRowHeight="15.6"/>
  <cols>
    <col min="1" max="1" width="57.88671875" style="147" customWidth="1"/>
    <col min="2" max="2" width="16.6640625" style="147" customWidth="1"/>
    <col min="3" max="3" width="17.77734375" style="147" customWidth="1"/>
    <col min="4" max="16384" width="11.5546875" style="147"/>
  </cols>
  <sheetData>
    <row r="1" spans="1:4">
      <c r="A1" s="224" t="s">
        <v>77</v>
      </c>
      <c r="B1" s="224"/>
      <c r="C1" s="224"/>
      <c r="D1" s="224"/>
    </row>
    <row r="2" spans="1:4" ht="16.2" thickBot="1">
      <c r="A2" s="146"/>
      <c r="B2" s="146"/>
    </row>
    <row r="3" spans="1:4" ht="16.2" thickBot="1">
      <c r="A3" s="183" t="s">
        <v>301</v>
      </c>
      <c r="B3" s="156" t="s">
        <v>49</v>
      </c>
      <c r="C3" s="156" t="s">
        <v>64</v>
      </c>
      <c r="D3" s="157" t="s">
        <v>30</v>
      </c>
    </row>
    <row r="4" spans="1:4" ht="16.2" thickBot="1">
      <c r="A4" s="225" t="s">
        <v>10</v>
      </c>
      <c r="B4" s="225"/>
      <c r="C4" s="225"/>
      <c r="D4" s="225"/>
    </row>
    <row r="5" spans="1:4" ht="16.2" thickBot="1">
      <c r="A5" s="12" t="s">
        <v>11</v>
      </c>
      <c r="B5" s="148">
        <v>23.979027405732463</v>
      </c>
      <c r="C5" s="148">
        <v>26.403309339360252</v>
      </c>
      <c r="D5" s="150">
        <v>25.20894614607727</v>
      </c>
    </row>
    <row r="6" spans="1:4" ht="16.2" thickBot="1">
      <c r="A6" s="12" t="s">
        <v>12</v>
      </c>
      <c r="B6" s="148">
        <v>23.485153716441975</v>
      </c>
      <c r="C6" s="148">
        <v>27.007448598706222</v>
      </c>
      <c r="D6" s="150">
        <v>25.268529449747106</v>
      </c>
    </row>
    <row r="7" spans="1:4" ht="16.2" thickBot="1">
      <c r="A7" s="12" t="s">
        <v>13</v>
      </c>
      <c r="B7" s="148">
        <v>26.924191484235312</v>
      </c>
      <c r="C7" s="148">
        <v>30.421411337813304</v>
      </c>
      <c r="D7" s="150">
        <v>28.713093054522165</v>
      </c>
    </row>
    <row r="8" spans="1:4" ht="16.2" thickBot="1">
      <c r="A8" s="12" t="s">
        <v>14</v>
      </c>
      <c r="B8" s="148">
        <v>25.617278564485858</v>
      </c>
      <c r="C8" s="148">
        <v>33.373123730531908</v>
      </c>
      <c r="D8" s="150">
        <v>29.37515172994879</v>
      </c>
    </row>
    <row r="9" spans="1:4" ht="16.2" thickBot="1">
      <c r="A9" s="12" t="s">
        <v>15</v>
      </c>
      <c r="B9" s="148">
        <v>42.049815458349144</v>
      </c>
      <c r="C9" s="148">
        <v>47.235074058185198</v>
      </c>
      <c r="D9" s="150">
        <v>44.671430362721146</v>
      </c>
    </row>
    <row r="10" spans="1:4" ht="16.2" thickBot="1">
      <c r="A10" s="12" t="s">
        <v>16</v>
      </c>
      <c r="B10" s="148">
        <v>74.097108543238036</v>
      </c>
      <c r="C10" s="148">
        <v>77.495645008375561</v>
      </c>
      <c r="D10" s="150">
        <v>75.657211082641595</v>
      </c>
    </row>
    <row r="11" spans="1:4" ht="16.2" thickBot="1">
      <c r="A11" s="12" t="s">
        <v>17</v>
      </c>
      <c r="B11" s="148">
        <v>19.831612102670729</v>
      </c>
      <c r="C11" s="148">
        <v>28.393023011764861</v>
      </c>
      <c r="D11" s="150">
        <v>24.060789864301949</v>
      </c>
    </row>
    <row r="12" spans="1:4" ht="16.2" thickBot="1">
      <c r="A12" s="12" t="s">
        <v>18</v>
      </c>
      <c r="B12" s="148">
        <v>35.027466250579913</v>
      </c>
      <c r="C12" s="148">
        <v>42.49503688765067</v>
      </c>
      <c r="D12" s="150">
        <v>38.713280128323596</v>
      </c>
    </row>
    <row r="13" spans="1:4" ht="16.2" thickBot="1">
      <c r="A13" s="12" t="s">
        <v>193</v>
      </c>
      <c r="B13" s="148">
        <v>99.741263527640427</v>
      </c>
      <c r="C13" s="148">
        <v>99.636228810576526</v>
      </c>
      <c r="D13" s="150">
        <v>99.697607338589592</v>
      </c>
    </row>
    <row r="14" spans="1:4" ht="16.2" thickBot="1">
      <c r="A14" s="12" t="s">
        <v>194</v>
      </c>
      <c r="B14" s="148">
        <v>52.690798070693866</v>
      </c>
      <c r="C14" s="148">
        <v>54.40229026785628</v>
      </c>
      <c r="D14" s="150">
        <v>53.440049754170751</v>
      </c>
    </row>
    <row r="15" spans="1:4" ht="16.2" thickBot="1">
      <c r="A15" s="12" t="s">
        <v>19</v>
      </c>
      <c r="B15" s="148">
        <v>23.870757667025231</v>
      </c>
      <c r="C15" s="148">
        <v>30.344717451224579</v>
      </c>
      <c r="D15" s="150">
        <v>27.263515884161215</v>
      </c>
    </row>
    <row r="16" spans="1:4" ht="16.2" thickBot="1">
      <c r="A16" s="225" t="s">
        <v>67</v>
      </c>
      <c r="B16" s="225"/>
      <c r="C16" s="225"/>
      <c r="D16" s="225" t="e">
        <v>#DIV/0!</v>
      </c>
    </row>
    <row r="17" spans="1:4" ht="16.2" thickBot="1">
      <c r="A17" s="149" t="s">
        <v>21</v>
      </c>
      <c r="B17" s="148">
        <v>28.93290124018149</v>
      </c>
      <c r="C17" s="148">
        <v>34.281899026940295</v>
      </c>
      <c r="D17" s="150">
        <v>31.720011575416812</v>
      </c>
    </row>
    <row r="18" spans="1:4" ht="16.2" thickBot="1">
      <c r="A18" s="149" t="s">
        <v>22</v>
      </c>
      <c r="B18" s="148">
        <v>31.137223831269701</v>
      </c>
      <c r="C18" s="148">
        <v>34.867136739502122</v>
      </c>
      <c r="D18" s="150">
        <v>32.983467285975287</v>
      </c>
    </row>
    <row r="19" spans="1:4" ht="16.2" thickBot="1">
      <c r="A19" s="225" t="s">
        <v>23</v>
      </c>
      <c r="B19" s="225"/>
      <c r="C19" s="225"/>
      <c r="D19" s="225" t="e">
        <v>#DIV/0!</v>
      </c>
    </row>
    <row r="20" spans="1:4" ht="16.2" thickBot="1">
      <c r="A20" s="149" t="s">
        <v>90</v>
      </c>
      <c r="B20" s="148">
        <v>42.348251507653053</v>
      </c>
      <c r="C20" s="148">
        <v>41.054448103343958</v>
      </c>
      <c r="D20" s="151">
        <v>41.750605928077363</v>
      </c>
    </row>
    <row r="21" spans="1:4" ht="16.2" thickBot="1">
      <c r="A21" s="149" t="s">
        <v>72</v>
      </c>
      <c r="B21" s="148">
        <v>30.815778652639015</v>
      </c>
      <c r="C21" s="148">
        <v>30.213163781955384</v>
      </c>
      <c r="D21" s="151">
        <v>30.529616620031224</v>
      </c>
    </row>
    <row r="22" spans="1:4" ht="16.2" thickBot="1">
      <c r="A22" s="149" t="s">
        <v>73</v>
      </c>
      <c r="B22" s="148">
        <v>23.145047141161569</v>
      </c>
      <c r="C22" s="151">
        <v>24.29424868322204</v>
      </c>
      <c r="D22" s="151">
        <v>23.671089380469489</v>
      </c>
    </row>
    <row r="23" spans="1:4" ht="16.2" thickBot="1">
      <c r="A23" s="149" t="s">
        <v>74</v>
      </c>
      <c r="B23" s="151">
        <v>22.920176078895587</v>
      </c>
      <c r="C23" s="151">
        <v>33.489495906953934</v>
      </c>
      <c r="D23" s="151">
        <v>28.711295698976681</v>
      </c>
    </row>
    <row r="24" spans="1:4" ht="16.2" thickBot="1">
      <c r="A24" s="149" t="s">
        <v>91</v>
      </c>
      <c r="B24" s="151">
        <v>52.182557374037707</v>
      </c>
      <c r="C24" s="151">
        <v>59.894692332464125</v>
      </c>
      <c r="D24" s="151">
        <v>55.586628588153943</v>
      </c>
    </row>
    <row r="25" spans="1:4" ht="16.2" thickBot="1">
      <c r="A25" s="225" t="s">
        <v>235</v>
      </c>
      <c r="B25" s="225"/>
      <c r="C25" s="225"/>
      <c r="D25" s="225" t="e">
        <v>#DIV/0!</v>
      </c>
    </row>
    <row r="26" spans="1:4" ht="16.2" thickBot="1">
      <c r="A26" s="149" t="s">
        <v>236</v>
      </c>
      <c r="B26" s="151">
        <v>50.414722474546025</v>
      </c>
      <c r="C26" s="151">
        <v>47.628840491119064</v>
      </c>
      <c r="D26" s="151">
        <v>49.361964746794769</v>
      </c>
    </row>
    <row r="27" spans="1:4" ht="16.2" thickBot="1">
      <c r="A27" s="149" t="s">
        <v>237</v>
      </c>
      <c r="B27" s="151">
        <v>25.795688606703461</v>
      </c>
      <c r="C27" s="151">
        <v>35.910862052785973</v>
      </c>
      <c r="D27" s="151">
        <v>30.459134182657344</v>
      </c>
    </row>
    <row r="28" spans="1:4" ht="16.2" thickBot="1">
      <c r="A28" s="149" t="s">
        <v>75</v>
      </c>
      <c r="B28" s="151">
        <v>19.708968795380923</v>
      </c>
      <c r="C28" s="151">
        <v>34.971548542230416</v>
      </c>
      <c r="D28" s="151">
        <v>26.963787664913706</v>
      </c>
    </row>
    <row r="29" spans="1:4" ht="16.2" thickBot="1">
      <c r="A29" s="149" t="s">
        <v>238</v>
      </c>
      <c r="B29" s="151">
        <v>21.94006741716748</v>
      </c>
      <c r="C29" s="151">
        <v>36.686810450863625</v>
      </c>
      <c r="D29" s="151">
        <v>27.247901506411576</v>
      </c>
    </row>
    <row r="30" spans="1:4" ht="16.2" thickBot="1">
      <c r="A30" s="149" t="s">
        <v>239</v>
      </c>
      <c r="B30" s="151">
        <v>23.422918716768816</v>
      </c>
      <c r="C30" s="151">
        <v>39.2301825000159</v>
      </c>
      <c r="D30" s="151">
        <v>30.034269031319315</v>
      </c>
    </row>
    <row r="31" spans="1:4" ht="16.2" thickBot="1">
      <c r="A31" s="149" t="s">
        <v>240</v>
      </c>
      <c r="B31" s="151">
        <v>27.640696029577228</v>
      </c>
      <c r="C31" s="151">
        <v>40.505814272353533</v>
      </c>
      <c r="D31" s="151">
        <v>32.817281811174318</v>
      </c>
    </row>
    <row r="32" spans="1:4" ht="16.2" thickBot="1">
      <c r="A32" s="149" t="s">
        <v>76</v>
      </c>
      <c r="B32" s="151">
        <v>17.382022647076475</v>
      </c>
      <c r="C32" s="151">
        <v>31.376190759938744</v>
      </c>
      <c r="D32" s="151">
        <v>21.450367499506445</v>
      </c>
    </row>
    <row r="33" spans="1:4" s="155" customFormat="1" ht="16.2" thickBot="1">
      <c r="A33" s="152" t="s">
        <v>192</v>
      </c>
      <c r="B33" s="153">
        <v>23.366626157738519</v>
      </c>
      <c r="C33" s="153">
        <v>35.93126995515378</v>
      </c>
      <c r="D33" s="154">
        <v>28.951214345127745</v>
      </c>
    </row>
    <row r="34" spans="1:4">
      <c r="A34" s="214" t="s">
        <v>232</v>
      </c>
      <c r="B34" s="191"/>
      <c r="C34" s="191"/>
    </row>
  </sheetData>
  <mergeCells count="6">
    <mergeCell ref="A1:D1"/>
    <mergeCell ref="A16:D16"/>
    <mergeCell ref="A19:D19"/>
    <mergeCell ref="A25:D25"/>
    <mergeCell ref="A34:C34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44"/>
  <sheetViews>
    <sheetView topLeftCell="A11" workbookViewId="0">
      <selection activeCell="C5" sqref="C5:C44"/>
    </sheetView>
  </sheetViews>
  <sheetFormatPr baseColWidth="10" defaultColWidth="11.44140625" defaultRowHeight="13.2"/>
  <cols>
    <col min="1" max="1" width="111.88671875" style="67" customWidth="1"/>
    <col min="2" max="2" width="2" style="65" customWidth="1"/>
    <col min="3" max="3" width="7.88671875" style="65" customWidth="1"/>
    <col min="4" max="16384" width="11.44140625" style="65"/>
  </cols>
  <sheetData>
    <row r="2" spans="1:4" ht="15">
      <c r="A2" s="72" t="s">
        <v>179</v>
      </c>
      <c r="C2" s="66"/>
      <c r="D2" s="66"/>
    </row>
    <row r="3" spans="1:4">
      <c r="B3" s="186" t="s">
        <v>180</v>
      </c>
      <c r="C3" s="186"/>
    </row>
    <row r="4" spans="1:4">
      <c r="A4" s="68" t="s">
        <v>181</v>
      </c>
    </row>
    <row r="5" spans="1:4" ht="26.4">
      <c r="A5" s="67" t="str">
        <f>+Tab1.1!_Toc495579732</f>
        <v>Tableau 1.1: Répartition de la population malienne de 12 ans et plus, par région, milieu, de résidence selon le statut matrimonial (%)</v>
      </c>
      <c r="C5" s="71">
        <v>1</v>
      </c>
    </row>
    <row r="6" spans="1:4">
      <c r="A6" s="67" t="str">
        <f>+Tab1.2!_Toc495579733</f>
        <v xml:space="preserve">Tableau 1.2 : Proportion de la population malienne migratoire par région, milieu, groupe d’âge et par sexe (%) </v>
      </c>
      <c r="C6" s="71">
        <v>2</v>
      </c>
    </row>
    <row r="7" spans="1:4">
      <c r="A7" s="67" t="str">
        <f>+Tab1.3!_Toc495579734</f>
        <v>Tableau 1.3: Répartition des ménages par région, milieu et sexe selon la typologie (%)</v>
      </c>
      <c r="C7" s="71">
        <v>3</v>
      </c>
    </row>
    <row r="8" spans="1:4">
      <c r="A8" s="67" t="str">
        <f>+Tab1.4!_Toc495579735</f>
        <v xml:space="preserve">Tableau 1.4: Répartition des chefs de ménage par région, milieu et sexe selon le niveau d’étude atteint (%) </v>
      </c>
      <c r="C8" s="71">
        <v>4</v>
      </c>
    </row>
    <row r="9" spans="1:4">
      <c r="A9" s="67" t="str">
        <f>+Tab2.1!_Toc495579713</f>
        <v>Tableau 2.1: Taux d’alphabétisation des chefs de ménage par sexe, région et le milieu de résidence (%)</v>
      </c>
      <c r="C9" s="71">
        <v>5</v>
      </c>
    </row>
    <row r="10" spans="1:4">
      <c r="A10" s="67" t="str">
        <f>+Tab1.6!_Toc495579714</f>
        <v xml:space="preserve">Tableau 1.6: Répartition des chefs de ménage selon le statut matrimonial par région, milieu et sexe (%) </v>
      </c>
      <c r="C10" s="71">
        <v>6</v>
      </c>
    </row>
    <row r="11" spans="1:4">
      <c r="A11" s="69" t="s">
        <v>182</v>
      </c>
      <c r="C11" s="71">
        <v>7</v>
      </c>
    </row>
    <row r="12" spans="1:4">
      <c r="A12" s="67" t="str">
        <f>+Tab2.2!_Toc495579736</f>
        <v>Tableau 2.2: Taux de scolarisation au fondamental1 par région, milieu et sexe (%)</v>
      </c>
      <c r="C12" s="71">
        <v>8</v>
      </c>
    </row>
    <row r="13" spans="1:4">
      <c r="A13" s="67" t="str">
        <f>+Tab2.3!_Toc495579738</f>
        <v>Tableau 2.3: Taux de scolarisation au fondamental 2 par région, milieu et sexe (%)</v>
      </c>
      <c r="C13" s="71">
        <v>9</v>
      </c>
    </row>
    <row r="14" spans="1:4" ht="26.4">
      <c r="A14" s="67" t="str">
        <f>+Tab2.4!_Toc495579715</f>
        <v>Tableau 2.4: Répartition de la population par milieu, sexe selon la raison de non-fréquentation scolaire au premier cycle de l’enseignement fondamental (%)</v>
      </c>
      <c r="C14" s="71">
        <v>10</v>
      </c>
    </row>
    <row r="15" spans="1:4" ht="26.4">
      <c r="A15" s="67" t="str">
        <f>+Tab2.5!_Toc495579716</f>
        <v>Tableau 2.5: Répartition de la population par milieu, sexe selon la raison de non-fréquentation scolaire au second cycle de l’enseignement fondamental (%)</v>
      </c>
      <c r="C15" s="71">
        <v>11</v>
      </c>
    </row>
    <row r="16" spans="1:4" ht="26.4">
      <c r="A16" s="67" t="str">
        <f>+Tab2.6!_Toc495579717</f>
        <v>Tableau 2.5: Taux de redoublement dans les différents cycles de l’enseignement fondamental par région, milieu et selon le sexe (%)</v>
      </c>
      <c r="C16" s="71">
        <v>12</v>
      </c>
    </row>
    <row r="17" spans="1:3">
      <c r="A17" s="67" t="str">
        <f>+Tab2.7!_Toc495579740</f>
        <v>Tableau 2.7: Taux d'alphabétisation des 15 ans et plus (%) par région, milieu et sexe</v>
      </c>
      <c r="C17" s="71">
        <v>13</v>
      </c>
    </row>
    <row r="18" spans="1:3">
      <c r="A18" s="67" t="str">
        <f>+'Tab2.8'!A2</f>
        <v>Tableau 2.8: Taux d'alphabétisation des 15 - 24 ans (%) par région, milieu et sexe</v>
      </c>
      <c r="C18" s="71">
        <v>14</v>
      </c>
    </row>
    <row r="19" spans="1:3" ht="15">
      <c r="A19" s="70" t="s">
        <v>184</v>
      </c>
      <c r="C19" s="71">
        <v>15</v>
      </c>
    </row>
    <row r="20" spans="1:3" ht="26.4">
      <c r="A20" s="67" t="str">
        <f>+Tab3.1!_Toc495579741</f>
        <v>Tableau 3.1: Répartition de la population malienne malade ou blessée au cours des 3 derniers mois par région, milieu, groupe d’âge et niveau d’instruction (%)</v>
      </c>
      <c r="C20" s="71">
        <v>16</v>
      </c>
    </row>
    <row r="21" spans="1:3">
      <c r="A21" s="67" t="str">
        <f>+Tab3.2!_Toc55224492</f>
        <v xml:space="preserve">Tableau 3.2: Prévalence de certaines maladies au cours des 3 derniers mois par région, milieu, sexe et le groupe d’âge (%) </v>
      </c>
      <c r="C21" s="71">
        <v>17</v>
      </c>
    </row>
    <row r="22" spans="1:3">
      <c r="A22" s="67" t="str">
        <f>+'Tab3.3'!A1</f>
        <v>Tableau 3.3: Proportion des personnes ayant au moins un handicap (%) par région, milieu et sexe</v>
      </c>
      <c r="C22" s="71">
        <v>18</v>
      </c>
    </row>
    <row r="23" spans="1:3" ht="15">
      <c r="A23" s="70" t="s">
        <v>295</v>
      </c>
      <c r="C23" s="71">
        <v>19</v>
      </c>
    </row>
    <row r="24" spans="1:3">
      <c r="A24" s="67" t="str">
        <f>Tab4.1!_Toc495579752</f>
        <v>Tableau 4.1: Répartition des ménages par région, milieu de résidence selon le statut d'occupation du logement (%)</v>
      </c>
      <c r="C24" s="71">
        <v>20</v>
      </c>
    </row>
    <row r="25" spans="1:3">
      <c r="A25" s="67" t="str">
        <f>'Tab4.2'!A2</f>
        <v xml:space="preserve">Tableau 4.2: Répartition des ménages par région, milieu de résidence et selon le type d’habitat du logement (%) </v>
      </c>
      <c r="C25" s="71">
        <v>21</v>
      </c>
    </row>
    <row r="26" spans="1:3">
      <c r="A26" s="67" t="str">
        <f>'Tab4.3'!A1</f>
        <v>Tableau 4.3: Répartition des ménages selon l'accès à l'électricité (%)</v>
      </c>
      <c r="C26" s="71">
        <v>22</v>
      </c>
    </row>
    <row r="27" spans="1:3">
      <c r="A27" s="67" t="str">
        <f>'Tab4.4'!A1</f>
        <v xml:space="preserve">Tableau 4.4: Proportion des ménages disposant de l'électricité selon la région et le milieu (%) </v>
      </c>
      <c r="C27" s="71">
        <v>23</v>
      </c>
    </row>
    <row r="28" spans="1:3">
      <c r="A28" s="67" t="str">
        <f>'Tab4.5'!A1</f>
        <v>Tableau 4.5: Répartition des ménages selon l'accès à l'eau potable (%) [pendant la période normale]</v>
      </c>
      <c r="C28" s="71">
        <v>24</v>
      </c>
    </row>
    <row r="29" spans="1:3">
      <c r="A29" s="67" t="str">
        <f>'Tab4.6'!A1</f>
        <v>Tableau 4.6: Répartition des ménages selon l'accès à l'eau potable (%) [pendant la période sèche]</v>
      </c>
      <c r="C29" s="71">
        <v>25</v>
      </c>
    </row>
    <row r="30" spans="1:3">
      <c r="A30" s="67" t="str">
        <f>'Tab4.7'!A1</f>
        <v xml:space="preserve">Tableau 4.7: Répartition des ménages selon l'accès à l'eau potable (%) </v>
      </c>
      <c r="C30" s="71">
        <v>26</v>
      </c>
    </row>
    <row r="31" spans="1:3">
      <c r="A31" s="67" t="str">
        <f>'Tab4.8'!A2</f>
        <v>Tableau 4.8: Répartition des ménages selon le type de toilettes utilisé (%)</v>
      </c>
      <c r="C31" s="71">
        <v>27</v>
      </c>
    </row>
    <row r="32" spans="1:3">
      <c r="A32" s="67" t="str">
        <f>'Tab4.9'!A1</f>
        <v>Tableau 4.9: Répartition des ménages par région et milieu selon le type de toilette utilisée (%)[3]</v>
      </c>
      <c r="C32" s="71">
        <v>28</v>
      </c>
    </row>
    <row r="33" spans="1:3">
      <c r="A33" s="67" t="str">
        <f>'Tab4.10'!A1</f>
        <v>Tableau 4.10: Répartition des ménages selon le mode d’évacuation des ordures ménagères (%)</v>
      </c>
      <c r="C33" s="71">
        <v>29</v>
      </c>
    </row>
    <row r="34" spans="1:3">
      <c r="A34" s="67" t="str">
        <f>'Tab4.11'!A3</f>
        <v>Tableau 4.11: Répartition des ménages selon le mode d'évacuation des eaux usées (%)</v>
      </c>
      <c r="C34" s="71">
        <v>30</v>
      </c>
    </row>
    <row r="35" spans="1:3">
      <c r="A35" s="67" t="str">
        <f>'Tab4.12'!A2</f>
        <v xml:space="preserve">Tableau 4.12: Proportion de la possession des équipements des ménages selon la région et le milieu (%) </v>
      </c>
      <c r="C35" s="71">
        <v>31</v>
      </c>
    </row>
    <row r="36" spans="1:3" ht="15">
      <c r="A36" s="70" t="s">
        <v>296</v>
      </c>
      <c r="C36" s="71">
        <v>32</v>
      </c>
    </row>
    <row r="37" spans="1:3">
      <c r="A37" s="67" t="str">
        <f>+Tab5.1!_Toc495579760</f>
        <v>Tableau 5.1: Proportion des ménages ayant eu des difficultés pour se nourrir par région et le milieu (%)</v>
      </c>
      <c r="C37" s="71">
        <v>33</v>
      </c>
    </row>
    <row r="38" spans="1:3">
      <c r="A38" s="67" t="str">
        <f>+Tab5.2!_Toc495579761</f>
        <v>Tableau 5.2: Principales stratégies adoptées pour gérer l'insécurité alimentaire dans les ménages, par milieu de résidence (%)</v>
      </c>
      <c r="C38" s="71">
        <v>34</v>
      </c>
    </row>
    <row r="39" spans="1:3" ht="15">
      <c r="A39" s="70" t="s">
        <v>297</v>
      </c>
      <c r="C39" s="71">
        <v>35</v>
      </c>
    </row>
    <row r="40" spans="1:3">
      <c r="A40" s="67" t="str">
        <f>+Tab6.1!_Toc495579726</f>
        <v>Tableau 6.1 : Dépenses trimestrielles des ménages selon le milieu (FCFA)</v>
      </c>
      <c r="C40" s="71">
        <v>36</v>
      </c>
    </row>
    <row r="41" spans="1:3">
      <c r="A41" s="67" t="str">
        <f>+Tab6.2!_Toc24969059</f>
        <v>Tableau 6.2 : Répartition des dépenses par région et milieu selon le mode d’acquisition (%)</v>
      </c>
      <c r="C41" s="71">
        <v>37</v>
      </c>
    </row>
    <row r="42" spans="1:3">
      <c r="A42" s="67" t="str">
        <f>+Tab6.3!_Toc495579727</f>
        <v xml:space="preserve">Tableau 6.3 : Structure de la consommation des ménages par mode d’acquisition selon le milieu (%) </v>
      </c>
      <c r="C42" s="71">
        <v>38</v>
      </c>
    </row>
    <row r="43" spans="1:3">
      <c r="A43" s="67" t="str">
        <f>+Tab6.4!_Toc495579728</f>
        <v xml:space="preserve">Tableau 6.4 : Part des fonctions de consommation selon le milieu de résidence </v>
      </c>
      <c r="C43" s="71">
        <v>39</v>
      </c>
    </row>
    <row r="44" spans="1:3">
      <c r="A44" s="67" t="str">
        <f>+Tab6.5!_Toc55224519</f>
        <v>Tableau 6.5 : Dépenses trimestrielles par région et selon le poste (milliards de FCFA)</v>
      </c>
      <c r="C44" s="71">
        <v>40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O30"/>
  <sheetViews>
    <sheetView workbookViewId="0">
      <selection activeCell="A2" sqref="A2"/>
    </sheetView>
  </sheetViews>
  <sheetFormatPr baseColWidth="10" defaultRowHeight="14.4"/>
  <cols>
    <col min="1" max="1" width="30.109375" customWidth="1"/>
    <col min="2" max="2" width="21.88671875" customWidth="1"/>
    <col min="3" max="3" width="20" customWidth="1"/>
    <col min="4" max="4" width="19" customWidth="1"/>
  </cols>
  <sheetData>
    <row r="1" spans="1:15" ht="45.75" customHeight="1" thickBot="1">
      <c r="A1" s="211" t="s">
        <v>92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5" ht="47.4" thickBot="1">
      <c r="A2" s="182" t="s">
        <v>301</v>
      </c>
      <c r="B2" s="10" t="s">
        <v>241</v>
      </c>
      <c r="C2" s="10" t="s">
        <v>242</v>
      </c>
      <c r="D2" s="10" t="s">
        <v>243</v>
      </c>
      <c r="E2" s="10" t="s">
        <v>244</v>
      </c>
      <c r="F2" s="10" t="s">
        <v>245</v>
      </c>
      <c r="G2" s="10" t="s">
        <v>246</v>
      </c>
      <c r="H2" s="10" t="s">
        <v>247</v>
      </c>
      <c r="I2" s="10" t="s">
        <v>248</v>
      </c>
      <c r="J2" s="10" t="s">
        <v>249</v>
      </c>
      <c r="K2" s="10" t="s">
        <v>250</v>
      </c>
      <c r="L2" s="10" t="s">
        <v>79</v>
      </c>
      <c r="M2" s="10" t="s">
        <v>78</v>
      </c>
      <c r="N2" s="10" t="s">
        <v>251</v>
      </c>
      <c r="O2" s="10" t="s">
        <v>80</v>
      </c>
    </row>
    <row r="3" spans="1:15" ht="16.2" thickBot="1">
      <c r="A3" s="226" t="s">
        <v>10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</row>
    <row r="4" spans="1:15" ht="16.2" thickBot="1">
      <c r="A4" s="6" t="s">
        <v>81</v>
      </c>
      <c r="B4" s="78">
        <v>17.388063642498231</v>
      </c>
      <c r="C4" s="78">
        <v>0.39691852308594583</v>
      </c>
      <c r="D4" s="78">
        <v>1.5424126441933959</v>
      </c>
      <c r="E4" s="78">
        <v>2.5401405015513028</v>
      </c>
      <c r="F4" s="78">
        <v>0.56499303329027228</v>
      </c>
      <c r="G4" s="78">
        <v>0.13296180889752701</v>
      </c>
      <c r="H4" s="78">
        <v>0.31893543223583282</v>
      </c>
      <c r="I4" s="78">
        <v>0.12314101605071349</v>
      </c>
      <c r="J4" s="78">
        <v>0.58550071785378055</v>
      </c>
      <c r="K4" s="78">
        <v>0.91432050536217435</v>
      </c>
      <c r="L4" s="78">
        <v>1.587384772245809</v>
      </c>
      <c r="M4" s="78">
        <v>0.45409994370505236</v>
      </c>
      <c r="N4" s="78">
        <v>1.448176589014583</v>
      </c>
      <c r="O4" s="32">
        <v>3116944.3464924521</v>
      </c>
    </row>
    <row r="5" spans="1:15" ht="16.2" thickBot="1">
      <c r="A5" s="6" t="s">
        <v>82</v>
      </c>
      <c r="B5" s="78">
        <v>11.84477804964795</v>
      </c>
      <c r="C5" s="78">
        <v>0.17780425773865177</v>
      </c>
      <c r="D5" s="78">
        <v>1.9128592952898884</v>
      </c>
      <c r="E5" s="78">
        <v>6.0639031791074363</v>
      </c>
      <c r="F5" s="78">
        <v>0.73615524191097848</v>
      </c>
      <c r="G5" s="78">
        <v>0.39333732256546083</v>
      </c>
      <c r="H5" s="78">
        <v>0.27954723555237576</v>
      </c>
      <c r="I5" s="78">
        <v>0.18351795118949021</v>
      </c>
      <c r="J5" s="78">
        <v>0.62387809972322594</v>
      </c>
      <c r="K5" s="78">
        <v>0.6983737515906836</v>
      </c>
      <c r="L5" s="78">
        <v>1.5546086168722644</v>
      </c>
      <c r="M5" s="78">
        <v>0.76410954453594249</v>
      </c>
      <c r="N5" s="78">
        <v>1.378070604652297</v>
      </c>
      <c r="O5" s="32">
        <v>3829234.416298402</v>
      </c>
    </row>
    <row r="6" spans="1:15" ht="16.2" thickBot="1">
      <c r="A6" s="6" t="s">
        <v>83</v>
      </c>
      <c r="B6" s="78">
        <v>21.253902893545483</v>
      </c>
      <c r="C6" s="78">
        <v>0.34930745291242937</v>
      </c>
      <c r="D6" s="78">
        <v>2.0981592371475766</v>
      </c>
      <c r="E6" s="78">
        <v>1.1326018497090491</v>
      </c>
      <c r="F6" s="78">
        <v>0.34133418442283525</v>
      </c>
      <c r="G6" s="78">
        <v>0.26718594779196075</v>
      </c>
      <c r="H6" s="78">
        <v>0.31187762202397623</v>
      </c>
      <c r="I6" s="78">
        <v>0.27725886632842583</v>
      </c>
      <c r="J6" s="78">
        <v>0.46194788337997783</v>
      </c>
      <c r="K6" s="78">
        <v>1.1961896857099736</v>
      </c>
      <c r="L6" s="78">
        <v>1.4441958011255451</v>
      </c>
      <c r="M6" s="78">
        <v>0.80973447128291132</v>
      </c>
      <c r="N6" s="78">
        <v>0.8387035176783455</v>
      </c>
      <c r="O6" s="32">
        <v>3995299.5351755004</v>
      </c>
    </row>
    <row r="7" spans="1:15" ht="16.2" thickBot="1">
      <c r="A7" s="6" t="s">
        <v>84</v>
      </c>
      <c r="B7" s="78">
        <v>15.251597019415462</v>
      </c>
      <c r="C7" s="78">
        <v>0.33012028631223717</v>
      </c>
      <c r="D7" s="78">
        <v>2.314311492295936</v>
      </c>
      <c r="E7" s="78">
        <v>6.5993344148638204</v>
      </c>
      <c r="F7" s="78">
        <v>0.34962181596943165</v>
      </c>
      <c r="G7" s="78">
        <v>0.19942265852910945</v>
      </c>
      <c r="H7" s="78">
        <v>0.4512445478880866</v>
      </c>
      <c r="I7" s="78">
        <v>0.1534492286656397</v>
      </c>
      <c r="J7" s="78">
        <v>0.18115968878337252</v>
      </c>
      <c r="K7" s="78">
        <v>0.69936477374051498</v>
      </c>
      <c r="L7" s="78">
        <v>3.0924421093086965</v>
      </c>
      <c r="M7" s="78">
        <v>1.3544314371813664</v>
      </c>
      <c r="N7" s="78">
        <v>1.7930343006673657</v>
      </c>
      <c r="O7" s="32">
        <v>3626195.923889637</v>
      </c>
    </row>
    <row r="8" spans="1:15" ht="16.2" thickBot="1">
      <c r="A8" s="6" t="s">
        <v>85</v>
      </c>
      <c r="B8" s="78">
        <v>26.703881763407981</v>
      </c>
      <c r="C8" s="78">
        <v>2.4872348221570917</v>
      </c>
      <c r="D8" s="78">
        <v>3.3043057022624147</v>
      </c>
      <c r="E8" s="78">
        <v>7.8520746940304891</v>
      </c>
      <c r="F8" s="78">
        <v>0.37392130575595406</v>
      </c>
      <c r="G8" s="78">
        <v>0.8746925880858939</v>
      </c>
      <c r="H8" s="78">
        <v>0.89016351290915341</v>
      </c>
      <c r="I8" s="78">
        <v>0.40723429762601226</v>
      </c>
      <c r="J8" s="78">
        <v>2.6795686336062845</v>
      </c>
      <c r="K8" s="78">
        <v>0.83097615993224305</v>
      </c>
      <c r="L8" s="78">
        <v>4.5648148415355507</v>
      </c>
      <c r="M8" s="78">
        <v>6.6275941266257243</v>
      </c>
      <c r="N8" s="78">
        <v>2.0533357647604666</v>
      </c>
      <c r="O8" s="32">
        <v>3164268.7075583101</v>
      </c>
    </row>
    <row r="9" spans="1:15" ht="16.2" thickBot="1">
      <c r="A9" s="6" t="s">
        <v>16</v>
      </c>
      <c r="B9" s="78">
        <v>63.740027235733535</v>
      </c>
      <c r="C9" s="78">
        <v>0.74436292865149956</v>
      </c>
      <c r="D9" s="78">
        <v>25.197439864637889</v>
      </c>
      <c r="E9" s="78">
        <v>24.768275715080261</v>
      </c>
      <c r="F9" s="78">
        <v>5.7618347990045726E-2</v>
      </c>
      <c r="G9" s="78">
        <v>8.0685891796764657E-3</v>
      </c>
      <c r="H9" s="78">
        <v>0.39695084284743309</v>
      </c>
      <c r="I9" s="78">
        <v>0.17289271181689961</v>
      </c>
      <c r="J9" s="78">
        <v>1.776374430523358</v>
      </c>
      <c r="K9" s="78">
        <v>1.0338687769883093</v>
      </c>
      <c r="L9" s="78">
        <v>23.170154810087968</v>
      </c>
      <c r="M9" s="78">
        <v>28.351762078891891</v>
      </c>
      <c r="N9" s="78">
        <v>0.30591160926677063</v>
      </c>
      <c r="O9" s="32">
        <v>999035.58000802656</v>
      </c>
    </row>
    <row r="10" spans="1:15" ht="16.2" thickBot="1">
      <c r="A10" s="6" t="s">
        <v>17</v>
      </c>
      <c r="B10" s="78">
        <v>17.079858371114113</v>
      </c>
      <c r="C10" s="78">
        <v>0.5384822501592389</v>
      </c>
      <c r="D10" s="78">
        <v>3.188348325582941</v>
      </c>
      <c r="E10" s="78">
        <v>3.0779689601209559</v>
      </c>
      <c r="F10" s="78">
        <v>0.41077618607890215</v>
      </c>
      <c r="G10" s="78">
        <v>0.1318357089152539</v>
      </c>
      <c r="H10" s="78">
        <v>0.73080345671654312</v>
      </c>
      <c r="I10" s="78">
        <v>0.32113499388174122</v>
      </c>
      <c r="J10" s="78">
        <v>0.10727014273417029</v>
      </c>
      <c r="K10" s="78">
        <v>0.40830440577525456</v>
      </c>
      <c r="L10" s="78">
        <v>0.93791185256474274</v>
      </c>
      <c r="M10" s="78">
        <v>0.28185886228621115</v>
      </c>
      <c r="N10" s="78">
        <v>0.27135512868539269</v>
      </c>
      <c r="O10" s="32">
        <v>429785.59180187871</v>
      </c>
    </row>
    <row r="11" spans="1:15" ht="16.2" thickBot="1">
      <c r="A11" s="6" t="s">
        <v>18</v>
      </c>
      <c r="B11" s="78">
        <v>26.998799024913865</v>
      </c>
      <c r="C11" s="78">
        <v>3.5348281688347001</v>
      </c>
      <c r="D11" s="78">
        <v>4.0954278446073173</v>
      </c>
      <c r="E11" s="78">
        <v>14.760683450647155</v>
      </c>
      <c r="F11" s="78">
        <v>0.77315248873212417</v>
      </c>
      <c r="G11" s="78">
        <v>8.053931563309181</v>
      </c>
      <c r="H11" s="78">
        <v>4.7978721947373817</v>
      </c>
      <c r="I11" s="78">
        <v>0.35705714004033468</v>
      </c>
      <c r="J11" s="78">
        <v>0.71034609026244755</v>
      </c>
      <c r="K11" s="78"/>
      <c r="L11" s="78">
        <v>4.2570297349736421</v>
      </c>
      <c r="M11" s="78">
        <v>5.2009001797433552</v>
      </c>
      <c r="N11" s="78">
        <v>0.19757287267466803</v>
      </c>
      <c r="O11" s="32">
        <v>91431.102915219439</v>
      </c>
    </row>
    <row r="12" spans="1:15" ht="16.2" thickBot="1">
      <c r="A12" s="12" t="s">
        <v>193</v>
      </c>
      <c r="B12" s="78">
        <v>13.068392087751675</v>
      </c>
      <c r="C12" s="78">
        <v>0.51332065508681868</v>
      </c>
      <c r="D12" s="78">
        <v>1.5724575374713758</v>
      </c>
      <c r="E12" s="78">
        <v>2.0411273575548305</v>
      </c>
      <c r="F12" s="78">
        <v>1.2110292356073538</v>
      </c>
      <c r="G12" s="78">
        <v>0.33921088886704603</v>
      </c>
      <c r="H12" s="78">
        <v>0.64282893925163265</v>
      </c>
      <c r="I12" s="78">
        <v>0.46362758411134614</v>
      </c>
      <c r="J12" s="78">
        <v>0.93238487873125875</v>
      </c>
      <c r="K12" s="78">
        <v>2.3204840357963108</v>
      </c>
      <c r="L12" s="78">
        <v>2.2702241323640604</v>
      </c>
      <c r="M12" s="78">
        <v>1.2239893618005613</v>
      </c>
      <c r="N12" s="78">
        <v>3.0928314296597694</v>
      </c>
      <c r="O12" s="32">
        <v>1951645.3307694374</v>
      </c>
    </row>
    <row r="13" spans="1:15" ht="16.2" thickBot="1">
      <c r="A13" s="12" t="s">
        <v>194</v>
      </c>
      <c r="B13" s="78">
        <v>66.613378134626373</v>
      </c>
      <c r="C13" s="78">
        <v>17.869438981272367</v>
      </c>
      <c r="D13" s="78">
        <v>8.3890445631817876</v>
      </c>
      <c r="E13" s="78">
        <v>75.321242643003743</v>
      </c>
      <c r="F13" s="78">
        <v>2.6569249549022933</v>
      </c>
      <c r="G13" s="78">
        <v>4.7446172596184573</v>
      </c>
      <c r="H13" s="78">
        <v>1.8345635792233348</v>
      </c>
      <c r="I13" s="78"/>
      <c r="J13" s="78"/>
      <c r="K13" s="78">
        <v>0.40242083422860292</v>
      </c>
      <c r="L13" s="78">
        <v>4.8048909475811055</v>
      </c>
      <c r="M13" s="78">
        <v>15.6917779205895</v>
      </c>
      <c r="N13" s="78">
        <v>0.77871505277073305</v>
      </c>
      <c r="O13" s="32">
        <v>46826.236822929233</v>
      </c>
    </row>
    <row r="14" spans="1:15" ht="16.2" thickBot="1">
      <c r="A14" s="6" t="s">
        <v>86</v>
      </c>
      <c r="B14" s="78">
        <v>30.609126969665784</v>
      </c>
      <c r="C14" s="78">
        <v>5.9920383420436378</v>
      </c>
      <c r="D14" s="78">
        <v>6.391229859637293</v>
      </c>
      <c r="E14" s="78">
        <v>5.8966955378846722</v>
      </c>
      <c r="F14" s="78">
        <v>1.5240941214139969</v>
      </c>
      <c r="G14" s="78">
        <v>1.2678394709421794</v>
      </c>
      <c r="H14" s="78">
        <v>1.5653364970673389</v>
      </c>
      <c r="I14" s="78">
        <v>0.78541303327636947</v>
      </c>
      <c r="J14" s="78">
        <v>2.5805447820965224</v>
      </c>
      <c r="K14" s="78">
        <v>2.9198100570225183</v>
      </c>
      <c r="L14" s="78">
        <v>7.0133043621021462</v>
      </c>
      <c r="M14" s="78">
        <v>3.4905179789906398</v>
      </c>
      <c r="N14" s="78">
        <v>0.1951565152350071</v>
      </c>
      <c r="O14" s="32">
        <v>446333.22826813534</v>
      </c>
    </row>
    <row r="15" spans="1:15" ht="16.2" thickBot="1">
      <c r="A15" s="226" t="s">
        <v>61</v>
      </c>
      <c r="B15" s="227" t="e">
        <f>#REF!/O15*100</f>
        <v>#REF!</v>
      </c>
      <c r="C15" s="227" t="e">
        <f>#REF!/O15*100</f>
        <v>#REF!</v>
      </c>
      <c r="D15" s="227" t="e">
        <f>#REF!/O15*100</f>
        <v>#REF!</v>
      </c>
      <c r="E15" s="227" t="e">
        <f>#REF!/O15*100</f>
        <v>#REF!</v>
      </c>
      <c r="F15" s="227" t="e">
        <f>#REF!/O15*100</f>
        <v>#REF!</v>
      </c>
      <c r="G15" s="227" t="e">
        <f>#REF!/O15*100</f>
        <v>#REF!</v>
      </c>
      <c r="H15" s="227" t="e">
        <f>#REF!/O15*100</f>
        <v>#REF!</v>
      </c>
      <c r="I15" s="227" t="e">
        <f>#REF!/O15*100</f>
        <v>#REF!</v>
      </c>
      <c r="J15" s="227" t="e">
        <f>#REF!/O15*100</f>
        <v>#REF!</v>
      </c>
      <c r="K15" s="227" t="e">
        <f>#REF!/O15*100</f>
        <v>#REF!</v>
      </c>
      <c r="L15" s="227" t="e">
        <f>#REF!/O15*100</f>
        <v>#REF!</v>
      </c>
      <c r="M15" s="227" t="e">
        <f>#REF!/O15*100</f>
        <v>#REF!</v>
      </c>
      <c r="N15" s="227" t="e">
        <f>#REF!/O15*100</f>
        <v>#REF!</v>
      </c>
      <c r="O15" s="228"/>
    </row>
    <row r="16" spans="1:15" ht="16.2" thickBot="1">
      <c r="A16" s="6" t="s">
        <v>21</v>
      </c>
      <c r="B16" s="78">
        <v>19.119245943412682</v>
      </c>
      <c r="C16" s="78">
        <v>0.64524954280685765</v>
      </c>
      <c r="D16" s="78">
        <v>2.6297507623652923</v>
      </c>
      <c r="E16" s="78">
        <v>4.8072279720935231</v>
      </c>
      <c r="F16" s="78">
        <v>0.66241868273507809</v>
      </c>
      <c r="G16" s="78">
        <v>0.36819547808885655</v>
      </c>
      <c r="H16" s="78">
        <v>0.63979843516366142</v>
      </c>
      <c r="I16" s="78">
        <v>0.32119553779196336</v>
      </c>
      <c r="J16" s="78">
        <v>0.8216416761651526</v>
      </c>
      <c r="K16" s="78">
        <v>1.784128824603036</v>
      </c>
      <c r="L16" s="78">
        <v>2.7959821016327102</v>
      </c>
      <c r="M16" s="78">
        <v>2.4445598401368049</v>
      </c>
      <c r="N16" s="78">
        <v>2.3711363338857745</v>
      </c>
      <c r="O16" s="32">
        <v>5163885.9999998361</v>
      </c>
    </row>
    <row r="17" spans="1:15" ht="16.2" thickBot="1">
      <c r="A17" s="20" t="s">
        <v>87</v>
      </c>
      <c r="B17" s="78">
        <v>13.068392087751675</v>
      </c>
      <c r="C17" s="78">
        <v>0.51332065508681868</v>
      </c>
      <c r="D17" s="78">
        <v>1.5724575374713758</v>
      </c>
      <c r="E17" s="78">
        <v>2.0411273575548305</v>
      </c>
      <c r="F17" s="78">
        <v>1.2110292356073538</v>
      </c>
      <c r="G17" s="78">
        <v>0.33921088886704603</v>
      </c>
      <c r="H17" s="78">
        <v>0.64282893925163265</v>
      </c>
      <c r="I17" s="78">
        <v>0.46362758411134614</v>
      </c>
      <c r="J17" s="78">
        <v>0.93238487873125875</v>
      </c>
      <c r="K17" s="78">
        <v>2.3204840357963108</v>
      </c>
      <c r="L17" s="78">
        <v>2.2702241323640604</v>
      </c>
      <c r="M17" s="78">
        <v>1.2239893618005613</v>
      </c>
      <c r="N17" s="78">
        <v>3.0928314296597694</v>
      </c>
      <c r="O17" s="33">
        <v>1951645.3307694374</v>
      </c>
    </row>
    <row r="18" spans="1:15" ht="16.2" thickBot="1">
      <c r="A18" s="20" t="s">
        <v>88</v>
      </c>
      <c r="B18" s="78">
        <v>22.795533585147172</v>
      </c>
      <c r="C18" s="78">
        <v>0.7254049309690096</v>
      </c>
      <c r="D18" s="78">
        <v>3.2721252286946543</v>
      </c>
      <c r="E18" s="78">
        <v>6.4878141749001266</v>
      </c>
      <c r="F18" s="78">
        <v>0.32910205606384535</v>
      </c>
      <c r="G18" s="78">
        <v>0.38580550300413363</v>
      </c>
      <c r="H18" s="78">
        <v>0.63795720663747169</v>
      </c>
      <c r="I18" s="78">
        <v>0.23465879700106818</v>
      </c>
      <c r="J18" s="78">
        <v>0.75435797097055324</v>
      </c>
      <c r="K18" s="78">
        <v>1.4582581158525576</v>
      </c>
      <c r="L18" s="78">
        <v>3.1154142960092881</v>
      </c>
      <c r="M18" s="78">
        <v>3.1861358676548921</v>
      </c>
      <c r="N18" s="78">
        <v>1.9326595792022627</v>
      </c>
      <c r="O18" s="33">
        <v>3212240.6692304076</v>
      </c>
    </row>
    <row r="19" spans="1:15" ht="16.2" thickBot="1">
      <c r="A19" s="6" t="s">
        <v>22</v>
      </c>
      <c r="B19" s="78">
        <v>20.644474444648978</v>
      </c>
      <c r="C19" s="78">
        <v>0.89881885319712929</v>
      </c>
      <c r="D19" s="78">
        <v>3.5695344623255383</v>
      </c>
      <c r="E19" s="78">
        <v>5.8775704744427513</v>
      </c>
      <c r="F19" s="78">
        <v>0.51091349860977009</v>
      </c>
      <c r="G19" s="78">
        <v>0.41304162971311614</v>
      </c>
      <c r="H19" s="78">
        <v>0.46260159877740531</v>
      </c>
      <c r="I19" s="78">
        <v>0.24069824813946894</v>
      </c>
      <c r="J19" s="78">
        <v>0.95624334210840867</v>
      </c>
      <c r="K19" s="78">
        <v>0.80534469802737285</v>
      </c>
      <c r="L19" s="78">
        <v>3.6059019228709586</v>
      </c>
      <c r="M19" s="78">
        <v>3.2926997828836448</v>
      </c>
      <c r="N19" s="78">
        <v>1.2397313426673091</v>
      </c>
      <c r="O19" s="32">
        <v>16533114.000000309</v>
      </c>
    </row>
    <row r="20" spans="1:15" ht="16.2" thickBot="1">
      <c r="A20" s="226" t="s">
        <v>27</v>
      </c>
      <c r="B20" s="227" t="e">
        <v>#DIV/0!</v>
      </c>
      <c r="C20" s="227" t="e">
        <v>#DIV/0!</v>
      </c>
      <c r="D20" s="227" t="e">
        <v>#DIV/0!</v>
      </c>
      <c r="E20" s="227" t="e">
        <v>#DIV/0!</v>
      </c>
      <c r="F20" s="227" t="e">
        <v>#DIV/0!</v>
      </c>
      <c r="G20" s="227" t="e">
        <v>#DIV/0!</v>
      </c>
      <c r="H20" s="227" t="e">
        <v>#DIV/0!</v>
      </c>
      <c r="I20" s="227" t="e">
        <v>#DIV/0!</v>
      </c>
      <c r="J20" s="227" t="e">
        <v>#DIV/0!</v>
      </c>
      <c r="K20" s="227" t="e">
        <v>#DIV/0!</v>
      </c>
      <c r="L20" s="227" t="e">
        <v>#DIV/0!</v>
      </c>
      <c r="M20" s="227" t="e">
        <v>#DIV/0!</v>
      </c>
      <c r="N20" s="227" t="e">
        <v>#DIV/0!</v>
      </c>
      <c r="O20" s="228"/>
    </row>
    <row r="21" spans="1:15" ht="16.2" thickBot="1">
      <c r="A21" s="6" t="s">
        <v>49</v>
      </c>
      <c r="B21" s="78">
        <v>19.413116373400001</v>
      </c>
      <c r="C21" s="78">
        <v>0.87265605039688576</v>
      </c>
      <c r="D21" s="78">
        <v>3.0041513818623291</v>
      </c>
      <c r="E21" s="78">
        <v>5.7017018388761436</v>
      </c>
      <c r="F21" s="78">
        <v>0.52200194155469071</v>
      </c>
      <c r="G21" s="78">
        <v>0.34716625198547663</v>
      </c>
      <c r="H21" s="78">
        <v>0.4812190177242327</v>
      </c>
      <c r="I21" s="78">
        <v>0.19020024388161111</v>
      </c>
      <c r="J21" s="78">
        <v>1.2509164742085239</v>
      </c>
      <c r="K21" s="78">
        <v>0.8894274818208342</v>
      </c>
      <c r="L21" s="78">
        <v>2.4290502567284853</v>
      </c>
      <c r="M21" s="78">
        <v>3.0949542021225329</v>
      </c>
      <c r="N21" s="78">
        <v>1.2475655910552577</v>
      </c>
      <c r="O21" s="32">
        <v>10822732.431426931</v>
      </c>
    </row>
    <row r="22" spans="1:15" ht="16.2" thickBot="1">
      <c r="A22" s="6" t="s">
        <v>64</v>
      </c>
      <c r="B22" s="78">
        <v>21.145708462818963</v>
      </c>
      <c r="C22" s="78">
        <v>0.80444468122463142</v>
      </c>
      <c r="D22" s="78">
        <v>3.685961053989685</v>
      </c>
      <c r="E22" s="78">
        <v>5.5443298718530372</v>
      </c>
      <c r="F22" s="78">
        <v>0.5718231869157383</v>
      </c>
      <c r="G22" s="78">
        <v>0.45730862695252211</v>
      </c>
      <c r="H22" s="78">
        <v>0.52821824048075749</v>
      </c>
      <c r="I22" s="78">
        <v>0.32918284808243581</v>
      </c>
      <c r="J22" s="78">
        <v>0.59904814737021861</v>
      </c>
      <c r="K22" s="78">
        <v>1.18645764664894</v>
      </c>
      <c r="L22" s="78">
        <v>4.3925679685771302</v>
      </c>
      <c r="M22" s="78">
        <v>3.086750237114531</v>
      </c>
      <c r="N22" s="78">
        <v>1.7692068575991717</v>
      </c>
      <c r="O22" s="32">
        <v>10874267.568574181</v>
      </c>
    </row>
    <row r="23" spans="1:15" ht="16.2" thickBot="1">
      <c r="A23" s="226" t="s">
        <v>89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8"/>
    </row>
    <row r="24" spans="1:15" ht="16.2" customHeight="1" thickBot="1">
      <c r="A24" s="6" t="s">
        <v>90</v>
      </c>
      <c r="B24" s="78">
        <v>29.20011976685435</v>
      </c>
      <c r="C24" s="78">
        <v>1.8688193345812516</v>
      </c>
      <c r="D24" s="78">
        <v>0.23636154785270647</v>
      </c>
      <c r="E24" s="78">
        <v>9.0481422948261567</v>
      </c>
      <c r="F24" s="78">
        <v>1.0535955740378569</v>
      </c>
      <c r="G24" s="78">
        <v>0.39128968489552279</v>
      </c>
      <c r="H24" s="78">
        <v>0.13899315406577437</v>
      </c>
      <c r="I24" s="78">
        <v>0.16930279396672906</v>
      </c>
      <c r="J24" s="78">
        <v>0.45054279363571154</v>
      </c>
      <c r="K24" s="78">
        <v>3.949732083576683E-3</v>
      </c>
      <c r="L24" s="78">
        <v>2.6724207328675917</v>
      </c>
      <c r="M24" s="78">
        <v>2.4026576577750434</v>
      </c>
      <c r="N24" s="78">
        <v>1.5052876854357606</v>
      </c>
      <c r="O24" s="32">
        <v>4225976.1290422464</v>
      </c>
    </row>
    <row r="25" spans="1:15" ht="16.2" thickBot="1">
      <c r="A25" s="6" t="s">
        <v>72</v>
      </c>
      <c r="B25" s="78">
        <v>22.00621001073959</v>
      </c>
      <c r="C25" s="78">
        <v>0.62397281404442295</v>
      </c>
      <c r="D25" s="78">
        <v>0.14839806155634888</v>
      </c>
      <c r="E25" s="78">
        <v>6.1747287708879748</v>
      </c>
      <c r="F25" s="78">
        <v>0.65553396669863528</v>
      </c>
      <c r="G25" s="78">
        <v>0.28797907023968339</v>
      </c>
      <c r="H25" s="78">
        <v>0.15562954205106916</v>
      </c>
      <c r="I25" s="78">
        <v>3.7232691545412012E-2</v>
      </c>
      <c r="J25" s="78">
        <v>0.81222873763942849</v>
      </c>
      <c r="K25" s="78">
        <v>3.3848557246096214E-2</v>
      </c>
      <c r="L25" s="78">
        <v>2.1544306207976436</v>
      </c>
      <c r="M25" s="78">
        <v>2.854946563675214</v>
      </c>
      <c r="N25" s="78">
        <v>0.80931496462256203</v>
      </c>
      <c r="O25" s="32">
        <v>4534282.7513425443</v>
      </c>
    </row>
    <row r="26" spans="1:15" ht="16.2" customHeight="1" thickBot="1">
      <c r="A26" s="6" t="s">
        <v>73</v>
      </c>
      <c r="B26" s="78">
        <v>15.643351647876274</v>
      </c>
      <c r="C26" s="78">
        <v>0.50818552262971262</v>
      </c>
      <c r="D26" s="78">
        <v>0.33220764505519929</v>
      </c>
      <c r="E26" s="78">
        <v>3.760831606030369</v>
      </c>
      <c r="F26" s="78">
        <v>0.3387418399751933</v>
      </c>
      <c r="G26" s="78">
        <v>0.41385076084028605</v>
      </c>
      <c r="H26" s="78">
        <v>0.33493936366715737</v>
      </c>
      <c r="I26" s="78">
        <v>0.17547410139209496</v>
      </c>
      <c r="J26" s="78">
        <v>0.87780302876065019</v>
      </c>
      <c r="K26" s="78">
        <v>1.6456556293447139E-2</v>
      </c>
      <c r="L26" s="78">
        <v>2.399328691091092</v>
      </c>
      <c r="M26" s="78">
        <v>2.831267457327165</v>
      </c>
      <c r="N26" s="78">
        <v>0.9319635926031945</v>
      </c>
      <c r="O26" s="32">
        <v>2077483.5582848389</v>
      </c>
    </row>
    <row r="27" spans="1:15" ht="16.2" customHeight="1" thickBot="1">
      <c r="A27" s="6" t="s">
        <v>74</v>
      </c>
      <c r="B27" s="78">
        <v>16.876379682447919</v>
      </c>
      <c r="C27" s="78">
        <v>0.58122971692448799</v>
      </c>
      <c r="D27" s="78">
        <v>4.3496662947659015</v>
      </c>
      <c r="E27" s="78">
        <v>4.1244874224306356</v>
      </c>
      <c r="F27" s="78">
        <v>0.27642267246911606</v>
      </c>
      <c r="G27" s="78">
        <v>0.35474706367557629</v>
      </c>
      <c r="H27" s="78">
        <v>0.39728418517096953</v>
      </c>
      <c r="I27" s="78">
        <v>0.41899640143854344</v>
      </c>
      <c r="J27" s="78">
        <v>1.0900184653266745</v>
      </c>
      <c r="K27" s="78">
        <v>1.0344897660785741</v>
      </c>
      <c r="L27" s="78">
        <v>4.7515672434190508</v>
      </c>
      <c r="M27" s="78">
        <v>3.6085441285417881</v>
      </c>
      <c r="N27" s="78">
        <v>1.589544681216041</v>
      </c>
      <c r="O27" s="32">
        <v>9620526.2456672639</v>
      </c>
    </row>
    <row r="28" spans="1:15" ht="16.2" customHeight="1" thickBot="1">
      <c r="A28" s="6" t="s">
        <v>91</v>
      </c>
      <c r="B28" s="78">
        <v>17.765925957595911</v>
      </c>
      <c r="C28" s="78">
        <v>0.66029796438108601</v>
      </c>
      <c r="D28" s="78">
        <v>22.916415593721972</v>
      </c>
      <c r="E28" s="78">
        <v>6.6766012788476035</v>
      </c>
      <c r="F28" s="78">
        <v>0.87164777608171595</v>
      </c>
      <c r="G28" s="78">
        <v>1.2094655391986828</v>
      </c>
      <c r="H28" s="78">
        <v>4.1503165662756647</v>
      </c>
      <c r="I28" s="78">
        <v>0.28925171912211789</v>
      </c>
      <c r="J28" s="78">
        <v>1.7400978309739998</v>
      </c>
      <c r="K28" s="78">
        <v>9.9869913931917775</v>
      </c>
      <c r="L28" s="78">
        <v>1.8530195037141028</v>
      </c>
      <c r="M28" s="78">
        <v>2.7167273593544028</v>
      </c>
      <c r="N28" s="78">
        <v>4.4251155934190951</v>
      </c>
      <c r="O28" s="32">
        <v>1238731.3156633798</v>
      </c>
    </row>
    <row r="29" spans="1:15" s="158" customFormat="1" ht="16.2" thickBot="1">
      <c r="A29" s="89" t="s">
        <v>30</v>
      </c>
      <c r="B29" s="79">
        <v>20.281470061356284</v>
      </c>
      <c r="C29" s="79">
        <v>0.83846935732431027</v>
      </c>
      <c r="D29" s="79">
        <v>3.3458659417352417</v>
      </c>
      <c r="E29" s="79">
        <v>5.6228289588840621</v>
      </c>
      <c r="F29" s="79">
        <v>0.54697173243163311</v>
      </c>
      <c r="G29" s="79">
        <v>0.4023682456265727</v>
      </c>
      <c r="H29" s="79">
        <v>0.50477444583737041</v>
      </c>
      <c r="I29" s="79">
        <v>0.25985660307678127</v>
      </c>
      <c r="J29" s="79">
        <v>0.92420814561398312</v>
      </c>
      <c r="K29" s="79">
        <v>1.038295320152449</v>
      </c>
      <c r="L29" s="79">
        <v>3.4131410054165063</v>
      </c>
      <c r="M29" s="79">
        <v>3.090842476510125</v>
      </c>
      <c r="N29" s="79">
        <v>1.5090057305774058</v>
      </c>
      <c r="O29" s="34">
        <v>21696999.999998525</v>
      </c>
    </row>
    <row r="30" spans="1:15" ht="15.6">
      <c r="A30" s="200" t="s">
        <v>35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</row>
  </sheetData>
  <mergeCells count="6">
    <mergeCell ref="A1:O1"/>
    <mergeCell ref="A30:O30"/>
    <mergeCell ref="A23:O23"/>
    <mergeCell ref="A20:O20"/>
    <mergeCell ref="A15:O15"/>
    <mergeCell ref="A3:O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B24"/>
  <sheetViews>
    <sheetView workbookViewId="0">
      <selection activeCell="C1" sqref="C1:O1048576"/>
    </sheetView>
  </sheetViews>
  <sheetFormatPr baseColWidth="10" defaultRowHeight="14.4"/>
  <cols>
    <col min="1" max="1" width="36.88671875" customWidth="1"/>
    <col min="2" max="2" width="30.5546875" customWidth="1"/>
  </cols>
  <sheetData>
    <row r="1" spans="1:2" ht="16.2" thickBot="1">
      <c r="A1" s="13" t="s">
        <v>94</v>
      </c>
    </row>
    <row r="2" spans="1:2" ht="16.2" thickBot="1">
      <c r="A2" s="9" t="s">
        <v>301</v>
      </c>
      <c r="B2" s="10" t="s">
        <v>93</v>
      </c>
    </row>
    <row r="3" spans="1:2" ht="16.2" thickBot="1">
      <c r="A3" s="226" t="s">
        <v>10</v>
      </c>
      <c r="B3" s="229"/>
    </row>
    <row r="4" spans="1:2" ht="16.2" thickBot="1">
      <c r="A4" s="6" t="s">
        <v>81</v>
      </c>
      <c r="B4" s="78">
        <v>1.9627204035006303</v>
      </c>
    </row>
    <row r="5" spans="1:2" ht="16.2" thickBot="1">
      <c r="A5" s="6" t="s">
        <v>82</v>
      </c>
      <c r="B5" s="78">
        <v>0.78430693866215961</v>
      </c>
    </row>
    <row r="6" spans="1:2" ht="16.2" thickBot="1">
      <c r="A6" s="6" t="s">
        <v>83</v>
      </c>
      <c r="B6" s="78">
        <v>1.7528586174333083</v>
      </c>
    </row>
    <row r="7" spans="1:2" ht="16.2" thickBot="1">
      <c r="A7" s="6" t="s">
        <v>84</v>
      </c>
      <c r="B7" s="78">
        <v>0.92799999227753172</v>
      </c>
    </row>
    <row r="8" spans="1:2" ht="16.2" thickBot="1">
      <c r="A8" s="6" t="s">
        <v>85</v>
      </c>
      <c r="B8" s="78">
        <v>1.1568096238093308</v>
      </c>
    </row>
    <row r="9" spans="1:2" ht="16.2" thickBot="1">
      <c r="A9" s="6" t="s">
        <v>16</v>
      </c>
      <c r="B9" s="78">
        <v>1.3523749742407101</v>
      </c>
    </row>
    <row r="10" spans="1:2" ht="16.2" thickBot="1">
      <c r="A10" s="6" t="s">
        <v>17</v>
      </c>
      <c r="B10" s="78">
        <v>1.6244266121052078</v>
      </c>
    </row>
    <row r="11" spans="1:2" ht="16.2" thickBot="1">
      <c r="A11" s="6" t="s">
        <v>18</v>
      </c>
      <c r="B11" s="78">
        <v>2.6396946578488283</v>
      </c>
    </row>
    <row r="12" spans="1:2" ht="16.2" thickBot="1">
      <c r="A12" s="12" t="s">
        <v>193</v>
      </c>
      <c r="B12" s="78">
        <v>4.9676429644678075</v>
      </c>
    </row>
    <row r="13" spans="1:2" ht="16.2" thickBot="1">
      <c r="A13" s="12" t="s">
        <v>194</v>
      </c>
      <c r="B13" s="78">
        <v>9.4451884028704605</v>
      </c>
    </row>
    <row r="14" spans="1:2" ht="16.2" thickBot="1">
      <c r="A14" s="6" t="s">
        <v>86</v>
      </c>
      <c r="B14" s="78">
        <v>1.0958227701448018</v>
      </c>
    </row>
    <row r="15" spans="1:2" ht="16.2" thickBot="1">
      <c r="A15" s="226" t="s">
        <v>61</v>
      </c>
      <c r="B15" s="229">
        <v>0</v>
      </c>
    </row>
    <row r="16" spans="1:2" ht="16.2" thickBot="1">
      <c r="A16" s="6" t="s">
        <v>21</v>
      </c>
      <c r="B16" s="78">
        <v>1.2809028450314901</v>
      </c>
    </row>
    <row r="17" spans="1:2" ht="16.2" thickBot="1">
      <c r="A17" s="20" t="s">
        <v>87</v>
      </c>
      <c r="B17" s="78">
        <v>1.0958227701448018</v>
      </c>
    </row>
    <row r="18" spans="1:2" ht="16.2" thickBot="1">
      <c r="A18" s="20" t="s">
        <v>88</v>
      </c>
      <c r="B18" s="78">
        <v>1.3933510396611881</v>
      </c>
    </row>
    <row r="19" spans="1:2" ht="16.2" thickBot="1">
      <c r="A19" s="6" t="s">
        <v>22</v>
      </c>
      <c r="B19" s="78">
        <v>1.5370886292034716</v>
      </c>
    </row>
    <row r="20" spans="1:2" ht="16.2" thickBot="1">
      <c r="A20" s="226" t="s">
        <v>27</v>
      </c>
      <c r="B20" s="229">
        <v>0</v>
      </c>
    </row>
    <row r="21" spans="1:2" ht="16.2" thickBot="1">
      <c r="A21" s="6" t="s">
        <v>49</v>
      </c>
      <c r="B21" s="78">
        <v>1.5543379290402297</v>
      </c>
    </row>
    <row r="22" spans="1:2" ht="16.2" thickBot="1">
      <c r="A22" s="6" t="s">
        <v>64</v>
      </c>
      <c r="B22" s="78">
        <v>1.3982656021325286</v>
      </c>
    </row>
    <row r="23" spans="1:2" ht="16.2" thickBot="1">
      <c r="A23" s="7" t="s">
        <v>30</v>
      </c>
      <c r="B23" s="78">
        <v>1.476116412570653</v>
      </c>
    </row>
    <row r="24" spans="1:2" ht="15.6">
      <c r="A24" s="145" t="s">
        <v>35</v>
      </c>
      <c r="B24" s="145"/>
    </row>
  </sheetData>
  <mergeCells count="3">
    <mergeCell ref="A15:B15"/>
    <mergeCell ref="A20:B20"/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52AA-4B7D-4244-B95C-8D705543EAB9}">
  <dimension ref="C8:G14"/>
  <sheetViews>
    <sheetView workbookViewId="0">
      <selection activeCell="F17" sqref="F17"/>
    </sheetView>
  </sheetViews>
  <sheetFormatPr baseColWidth="10" defaultRowHeight="14.4"/>
  <sheetData>
    <row r="8" spans="3:7" ht="15.75" customHeight="1">
      <c r="C8" s="230" t="s">
        <v>3</v>
      </c>
      <c r="D8" s="230"/>
      <c r="E8" s="230"/>
      <c r="F8" s="230"/>
      <c r="G8" s="230"/>
    </row>
    <row r="9" spans="3:7">
      <c r="C9" s="230"/>
      <c r="D9" s="230"/>
      <c r="E9" s="230"/>
      <c r="F9" s="230"/>
      <c r="G9" s="230"/>
    </row>
    <row r="10" spans="3:7">
      <c r="C10" s="230"/>
      <c r="D10" s="230"/>
      <c r="E10" s="230"/>
      <c r="F10" s="230"/>
      <c r="G10" s="230"/>
    </row>
    <row r="11" spans="3:7">
      <c r="C11" s="230"/>
      <c r="D11" s="230"/>
      <c r="E11" s="230"/>
      <c r="F11" s="230"/>
      <c r="G11" s="230"/>
    </row>
    <row r="12" spans="3:7">
      <c r="C12" s="230"/>
      <c r="D12" s="230"/>
      <c r="E12" s="230"/>
      <c r="F12" s="230"/>
      <c r="G12" s="230"/>
    </row>
    <row r="13" spans="3:7">
      <c r="C13" s="230"/>
      <c r="D13" s="230"/>
      <c r="E13" s="230"/>
      <c r="F13" s="230"/>
      <c r="G13" s="230"/>
    </row>
    <row r="14" spans="3:7">
      <c r="C14" s="230"/>
      <c r="D14" s="230"/>
      <c r="E14" s="230"/>
      <c r="F14" s="230"/>
      <c r="G14" s="230"/>
    </row>
  </sheetData>
  <mergeCells count="1">
    <mergeCell ref="C8:G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6855-8B49-47A3-9275-9665AF4B4198}">
  <dimension ref="A1:K49"/>
  <sheetViews>
    <sheetView workbookViewId="0">
      <selection activeCell="M22" sqref="M22"/>
    </sheetView>
  </sheetViews>
  <sheetFormatPr baseColWidth="10" defaultRowHeight="14.4"/>
  <cols>
    <col min="1" max="1" width="18.21875" customWidth="1"/>
  </cols>
  <sheetData>
    <row r="1" spans="1:11" ht="16.2" thickBot="1">
      <c r="A1" s="211" t="s">
        <v>260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54" customHeight="1" thickBot="1">
      <c r="A2" s="160" t="s">
        <v>301</v>
      </c>
      <c r="B2" s="160" t="s">
        <v>252</v>
      </c>
      <c r="C2" s="161" t="s">
        <v>253</v>
      </c>
      <c r="D2" s="161" t="s">
        <v>254</v>
      </c>
      <c r="E2" s="161" t="s">
        <v>255</v>
      </c>
      <c r="F2" s="161" t="s">
        <v>256</v>
      </c>
      <c r="G2" s="161" t="s">
        <v>257</v>
      </c>
      <c r="H2" s="159" t="s">
        <v>98</v>
      </c>
      <c r="I2" s="161" t="s">
        <v>258</v>
      </c>
      <c r="J2" s="159" t="s">
        <v>259</v>
      </c>
    </row>
    <row r="3" spans="1:11" ht="15" thickBot="1">
      <c r="A3" s="231" t="s">
        <v>10</v>
      </c>
      <c r="B3" s="232"/>
      <c r="C3" s="232"/>
      <c r="D3" s="232"/>
      <c r="E3" s="232"/>
      <c r="F3" s="232"/>
      <c r="G3" s="232"/>
      <c r="H3" s="232"/>
      <c r="I3" s="232"/>
      <c r="J3" s="233"/>
    </row>
    <row r="4" spans="1:11" ht="15" thickBot="1">
      <c r="A4" s="1" t="s">
        <v>11</v>
      </c>
      <c r="B4" s="73">
        <v>1.2191304578455191</v>
      </c>
      <c r="C4" s="73">
        <v>61.731300957634637</v>
      </c>
      <c r="D4" s="73">
        <v>1.2772497215685712</v>
      </c>
      <c r="E4" s="73">
        <v>23.73547961594306</v>
      </c>
      <c r="F4" s="73">
        <v>8.9553854978172414</v>
      </c>
      <c r="G4" s="73">
        <v>0.91282387453025715</v>
      </c>
      <c r="H4" s="73">
        <v>0.14154842039868773</v>
      </c>
      <c r="I4" s="73">
        <v>2.0270814542620568</v>
      </c>
      <c r="J4" s="73">
        <v>0</v>
      </c>
    </row>
    <row r="5" spans="1:11" ht="15" thickBot="1">
      <c r="A5" s="1" t="s">
        <v>12</v>
      </c>
      <c r="B5" s="73">
        <v>21.265221725638948</v>
      </c>
      <c r="C5" s="73">
        <v>48.295334873919401</v>
      </c>
      <c r="D5" s="73">
        <v>0.83043374533524705</v>
      </c>
      <c r="E5" s="73">
        <v>2.3175188898175785</v>
      </c>
      <c r="F5" s="73">
        <v>22.14232106754439</v>
      </c>
      <c r="G5" s="73">
        <v>2.1128398023718901E-2</v>
      </c>
      <c r="H5" s="73">
        <v>0.30775304670066178</v>
      </c>
      <c r="I5" s="73">
        <v>4.8202882530201325</v>
      </c>
      <c r="J5" s="73">
        <v>0</v>
      </c>
    </row>
    <row r="6" spans="1:11" ht="15" thickBot="1">
      <c r="A6" s="1" t="s">
        <v>13</v>
      </c>
      <c r="B6" s="73">
        <v>13.960238835194746</v>
      </c>
      <c r="C6" s="73">
        <v>52.603990801344402</v>
      </c>
      <c r="D6" s="73">
        <v>3.2502863494850347</v>
      </c>
      <c r="E6" s="73">
        <v>10.754388612940376</v>
      </c>
      <c r="F6" s="73">
        <v>15.705643226099172</v>
      </c>
      <c r="G6" s="73">
        <v>0</v>
      </c>
      <c r="H6" s="73">
        <v>0.27599137979735877</v>
      </c>
      <c r="I6" s="73">
        <v>3.4494607951389713</v>
      </c>
      <c r="J6" s="73">
        <v>0</v>
      </c>
    </row>
    <row r="7" spans="1:11" ht="15" thickBot="1">
      <c r="A7" s="1" t="s">
        <v>14</v>
      </c>
      <c r="B7" s="73">
        <v>11.721532422599644</v>
      </c>
      <c r="C7" s="73">
        <v>59.460065274138742</v>
      </c>
      <c r="D7" s="73">
        <v>6.3347878355649518</v>
      </c>
      <c r="E7" s="73">
        <v>14.002757633870882</v>
      </c>
      <c r="F7" s="73">
        <v>6.6415272537495458</v>
      </c>
      <c r="G7" s="73">
        <v>0</v>
      </c>
      <c r="H7" s="73">
        <v>0.43075541684855639</v>
      </c>
      <c r="I7" s="73">
        <v>1.4085741632278874</v>
      </c>
      <c r="J7" s="73">
        <v>0</v>
      </c>
    </row>
    <row r="8" spans="1:11" ht="15" thickBot="1">
      <c r="A8" s="1" t="s">
        <v>15</v>
      </c>
      <c r="B8" s="73">
        <v>23.988158156327806</v>
      </c>
      <c r="C8" s="73">
        <v>57.389355044061141</v>
      </c>
      <c r="D8" s="73">
        <v>3.6172032835319223</v>
      </c>
      <c r="E8" s="73">
        <v>4.2836979488976601</v>
      </c>
      <c r="F8" s="73">
        <v>7.7678870857229745</v>
      </c>
      <c r="G8" s="73">
        <v>0.77142010044948206</v>
      </c>
      <c r="H8" s="73">
        <v>0.22743383296056902</v>
      </c>
      <c r="I8" s="73">
        <v>1.9548445480487009</v>
      </c>
      <c r="J8" s="73">
        <v>0</v>
      </c>
    </row>
    <row r="9" spans="1:11" ht="15" thickBot="1">
      <c r="A9" s="1" t="s">
        <v>16</v>
      </c>
      <c r="B9" s="73">
        <v>4.3111634678747999</v>
      </c>
      <c r="C9" s="73">
        <v>86.337520250848456</v>
      </c>
      <c r="D9" s="73">
        <v>3.9113315039448824</v>
      </c>
      <c r="E9" s="73">
        <v>0.18084100791887525</v>
      </c>
      <c r="F9" s="73">
        <v>1.1169285864596088</v>
      </c>
      <c r="G9" s="73">
        <v>0</v>
      </c>
      <c r="H9" s="73">
        <v>0</v>
      </c>
      <c r="I9" s="73">
        <v>4.1422151829532377</v>
      </c>
      <c r="J9" s="73">
        <v>0</v>
      </c>
    </row>
    <row r="10" spans="1:11" ht="15" thickBot="1">
      <c r="A10" s="1" t="s">
        <v>17</v>
      </c>
      <c r="B10" s="73">
        <v>29.577249215669582</v>
      </c>
      <c r="C10" s="73">
        <v>56.217312568491032</v>
      </c>
      <c r="D10" s="73">
        <v>1.7015246766173233</v>
      </c>
      <c r="E10" s="73">
        <v>2.6866859163267991</v>
      </c>
      <c r="F10" s="73">
        <v>4.0567321718497018</v>
      </c>
      <c r="G10" s="73">
        <v>0</v>
      </c>
      <c r="H10" s="73">
        <v>0.17183669461230286</v>
      </c>
      <c r="I10" s="73">
        <v>5.5886587564332224</v>
      </c>
      <c r="J10" s="73">
        <v>0</v>
      </c>
    </row>
    <row r="11" spans="1:11" ht="15" thickBot="1">
      <c r="A11" s="1" t="s">
        <v>18</v>
      </c>
      <c r="B11" s="73">
        <v>6.6109852955900816</v>
      </c>
      <c r="C11" s="73">
        <v>71.061237915515889</v>
      </c>
      <c r="D11" s="73">
        <v>0</v>
      </c>
      <c r="E11" s="73">
        <v>0</v>
      </c>
      <c r="F11" s="73">
        <v>6.9984937778390304</v>
      </c>
      <c r="G11" s="73">
        <v>0.16012908907567736</v>
      </c>
      <c r="H11" s="73">
        <v>0.68288475706671314</v>
      </c>
      <c r="I11" s="73">
        <v>14.16909086185845</v>
      </c>
      <c r="J11" s="73">
        <v>0.31717830305425143</v>
      </c>
    </row>
    <row r="12" spans="1:11" ht="16.2" thickBot="1">
      <c r="A12" s="12" t="s">
        <v>193</v>
      </c>
      <c r="B12" s="73">
        <v>0</v>
      </c>
      <c r="C12" s="73">
        <v>100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</row>
    <row r="13" spans="1:11" ht="16.2" thickBot="1">
      <c r="A13" s="12" t="s">
        <v>194</v>
      </c>
      <c r="B13" s="73">
        <v>24.248447428303699</v>
      </c>
      <c r="C13" s="73">
        <v>58.994267052067947</v>
      </c>
      <c r="D13" s="73">
        <v>0.61628563470859432</v>
      </c>
      <c r="E13" s="73">
        <v>0.24720435502397334</v>
      </c>
      <c r="F13" s="73">
        <v>0</v>
      </c>
      <c r="G13" s="73">
        <v>0</v>
      </c>
      <c r="H13" s="73">
        <v>0</v>
      </c>
      <c r="I13" s="73">
        <v>15.893795529895661</v>
      </c>
      <c r="J13" s="73">
        <v>0</v>
      </c>
    </row>
    <row r="14" spans="1:11" ht="15" thickBot="1">
      <c r="A14" s="1" t="s">
        <v>19</v>
      </c>
      <c r="B14" s="73">
        <v>17.29914471656971</v>
      </c>
      <c r="C14" s="73">
        <v>16.52489563107914</v>
      </c>
      <c r="D14" s="73">
        <v>0.75703559336556581</v>
      </c>
      <c r="E14" s="73">
        <v>5.4604341692159313</v>
      </c>
      <c r="F14" s="73">
        <v>53.564747781088343</v>
      </c>
      <c r="G14" s="73">
        <v>0.22597050930212273</v>
      </c>
      <c r="H14" s="73">
        <v>0.6756603045429479</v>
      </c>
      <c r="I14" s="73">
        <v>5.3499503828847512</v>
      </c>
      <c r="J14" s="73">
        <v>0.14216091195156227</v>
      </c>
    </row>
    <row r="15" spans="1:11" ht="15" thickBot="1">
      <c r="A15" s="231" t="s">
        <v>20</v>
      </c>
      <c r="B15" s="232"/>
      <c r="C15" s="232"/>
      <c r="D15" s="232"/>
      <c r="E15" s="232"/>
      <c r="F15" s="232"/>
      <c r="G15" s="232"/>
      <c r="H15" s="232"/>
      <c r="I15" s="232"/>
      <c r="J15" s="233"/>
    </row>
    <row r="16" spans="1:11" ht="15" thickBot="1">
      <c r="A16" s="1" t="s">
        <v>21</v>
      </c>
      <c r="B16" s="73">
        <v>19.591840275973603</v>
      </c>
      <c r="C16" s="73">
        <v>24.949883552185486</v>
      </c>
      <c r="D16" s="73">
        <v>3.9024626713220831</v>
      </c>
      <c r="E16" s="73">
        <v>4.9400671860429259</v>
      </c>
      <c r="F16" s="73">
        <v>39.021858066025956</v>
      </c>
      <c r="G16" s="73">
        <v>0.86200164379062805</v>
      </c>
      <c r="H16" s="73">
        <v>0.67225926880794862</v>
      </c>
      <c r="I16" s="73">
        <v>5.9993758320806521</v>
      </c>
      <c r="J16" s="73">
        <v>6.0251503770519785E-2</v>
      </c>
      <c r="K16" s="74"/>
    </row>
    <row r="17" spans="1:11" ht="15" thickBot="1">
      <c r="A17" s="41" t="s">
        <v>87</v>
      </c>
      <c r="B17" s="75">
        <v>17.29914471656971</v>
      </c>
      <c r="C17" s="75">
        <v>16.52489563107914</v>
      </c>
      <c r="D17" s="75">
        <v>0.75703559336556581</v>
      </c>
      <c r="E17" s="75">
        <v>5.4604341692159313</v>
      </c>
      <c r="F17" s="75">
        <v>53.564747781088343</v>
      </c>
      <c r="G17" s="75">
        <v>0.22597050930212273</v>
      </c>
      <c r="H17" s="75">
        <v>0.6756603045429479</v>
      </c>
      <c r="I17" s="75">
        <v>5.3499503828847512</v>
      </c>
      <c r="J17" s="75">
        <v>0.14216091195156227</v>
      </c>
      <c r="K17" s="74"/>
    </row>
    <row r="18" spans="1:11" ht="15" thickBot="1">
      <c r="A18" s="41" t="s">
        <v>88</v>
      </c>
      <c r="B18" s="75">
        <v>20.885364578234366</v>
      </c>
      <c r="C18" s="75">
        <v>29.703208335105003</v>
      </c>
      <c r="D18" s="75">
        <v>5.6770926912726951</v>
      </c>
      <c r="E18" s="75">
        <v>4.6464794325065037</v>
      </c>
      <c r="F18" s="75">
        <v>30.816851869555105</v>
      </c>
      <c r="G18" s="75">
        <v>1.2208463783567969</v>
      </c>
      <c r="H18" s="75">
        <v>0.67034042600388344</v>
      </c>
      <c r="I18" s="75">
        <v>6.3657775541042811</v>
      </c>
      <c r="J18" s="75">
        <v>1.4038734861281722E-2</v>
      </c>
      <c r="K18" s="74"/>
    </row>
    <row r="19" spans="1:11" ht="15" thickBot="1">
      <c r="A19" s="1" t="s">
        <v>22</v>
      </c>
      <c r="B19" s="75">
        <v>13.228556232176173</v>
      </c>
      <c r="C19" s="75">
        <v>64.838066031004743</v>
      </c>
      <c r="D19" s="75">
        <v>2.6232866817342031</v>
      </c>
      <c r="E19" s="75">
        <v>10.269563765369304</v>
      </c>
      <c r="F19" s="75">
        <v>6.154816860879289</v>
      </c>
      <c r="G19" s="75">
        <v>4.310026908717627E-2</v>
      </c>
      <c r="H19" s="75">
        <v>0.16639131264346002</v>
      </c>
      <c r="I19" s="75">
        <v>2.6762188471056318</v>
      </c>
      <c r="J19" s="75">
        <v>0</v>
      </c>
      <c r="K19" s="74"/>
    </row>
    <row r="20" spans="1:11" ht="15" thickBot="1">
      <c r="A20" s="2" t="s">
        <v>30</v>
      </c>
      <c r="B20" s="76">
        <v>14.876438743597451</v>
      </c>
      <c r="C20" s="76">
        <v>54.50833096546237</v>
      </c>
      <c r="D20" s="76">
        <v>2.9545514386998462</v>
      </c>
      <c r="E20" s="76">
        <v>8.8893984062083984</v>
      </c>
      <c r="F20" s="76">
        <v>14.666305901968832</v>
      </c>
      <c r="G20" s="76">
        <v>0.25516895008028273</v>
      </c>
      <c r="H20" s="76">
        <v>0.29739457327338781</v>
      </c>
      <c r="I20" s="76">
        <v>3.5368078512355932</v>
      </c>
      <c r="J20" s="76">
        <v>1.5603169474580968E-2</v>
      </c>
      <c r="K20" s="74"/>
    </row>
    <row r="21" spans="1:11" ht="15.6">
      <c r="A21" s="200" t="s">
        <v>261</v>
      </c>
      <c r="B21" s="200"/>
      <c r="C21" s="200"/>
      <c r="D21" s="200"/>
      <c r="E21" s="200"/>
      <c r="F21" s="200"/>
      <c r="G21" s="200"/>
      <c r="H21" s="200"/>
      <c r="I21" s="200"/>
      <c r="J21" s="200"/>
    </row>
    <row r="22" spans="1:11" ht="15.6">
      <c r="A22" s="11"/>
    </row>
    <row r="49" ht="24.75" customHeight="1"/>
  </sheetData>
  <mergeCells count="4">
    <mergeCell ref="A1:J1"/>
    <mergeCell ref="A21:J21"/>
    <mergeCell ref="A3:J3"/>
    <mergeCell ref="A15:J1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EF5F-DCEF-4204-A70A-C4F3097F65F9}">
  <dimension ref="A1:J25"/>
  <sheetViews>
    <sheetView workbookViewId="0">
      <selection activeCell="A3" sqref="A3"/>
    </sheetView>
  </sheetViews>
  <sheetFormatPr baseColWidth="10" defaultRowHeight="14.4"/>
  <cols>
    <col min="1" max="1" width="21" customWidth="1"/>
    <col min="2" max="2" width="15.109375" customWidth="1"/>
    <col min="6" max="6" width="22" customWidth="1"/>
  </cols>
  <sheetData>
    <row r="1" spans="1:10" ht="15.6">
      <c r="A1" s="42"/>
    </row>
    <row r="2" spans="1:10" ht="44.25" customHeight="1" thickBot="1">
      <c r="A2" s="193" t="s">
        <v>262</v>
      </c>
      <c r="B2" s="193"/>
      <c r="C2" s="193"/>
      <c r="D2" s="193"/>
      <c r="E2" s="193"/>
      <c r="F2" s="193"/>
      <c r="G2" s="193"/>
    </row>
    <row r="3" spans="1:10" ht="47.4" thickBot="1">
      <c r="A3" s="102" t="s">
        <v>301</v>
      </c>
      <c r="B3" s="10" t="s">
        <v>185</v>
      </c>
      <c r="C3" s="10" t="s">
        <v>263</v>
      </c>
      <c r="D3" s="10" t="s">
        <v>264</v>
      </c>
      <c r="E3" s="10" t="s">
        <v>99</v>
      </c>
      <c r="F3" s="10" t="s">
        <v>186</v>
      </c>
      <c r="G3" s="10" t="s">
        <v>187</v>
      </c>
      <c r="H3" s="10" t="s">
        <v>188</v>
      </c>
      <c r="I3" s="10" t="s">
        <v>189</v>
      </c>
      <c r="J3" s="10" t="s">
        <v>190</v>
      </c>
    </row>
    <row r="4" spans="1:10" ht="15.6">
      <c r="A4" s="196" t="s">
        <v>10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0" ht="16.2" thickBot="1">
      <c r="A5" s="6" t="s">
        <v>11</v>
      </c>
      <c r="B5" s="78">
        <v>0.51091177408199029</v>
      </c>
      <c r="C5" s="78">
        <v>2.3001447521757932</v>
      </c>
      <c r="D5" s="78">
        <v>4.8939987714924307</v>
      </c>
      <c r="E5" s="78">
        <v>53.558192076934517</v>
      </c>
      <c r="F5" s="78">
        <v>22.211527515364146</v>
      </c>
      <c r="G5" s="78">
        <v>7.4055683215475039</v>
      </c>
      <c r="H5" s="78">
        <v>8.7374924304026038</v>
      </c>
      <c r="I5" s="78">
        <v>0.38216435800100368</v>
      </c>
      <c r="J5" s="78">
        <v>0</v>
      </c>
    </row>
    <row r="6" spans="1:10" ht="16.2" thickBot="1">
      <c r="A6" s="6" t="s">
        <v>12</v>
      </c>
      <c r="B6" s="78">
        <v>1.0769609322751625</v>
      </c>
      <c r="C6" s="78">
        <v>16.051571246221911</v>
      </c>
      <c r="D6" s="78">
        <v>6.6004623525212667</v>
      </c>
      <c r="E6" s="78">
        <v>37.221843288721281</v>
      </c>
      <c r="F6" s="78">
        <v>8.4443912798677392</v>
      </c>
      <c r="G6" s="78">
        <v>29.622357171288499</v>
      </c>
      <c r="H6" s="78">
        <v>0.29071565088627344</v>
      </c>
      <c r="I6" s="78">
        <v>0.14314707828547846</v>
      </c>
      <c r="J6" s="78">
        <v>0.54855099993250933</v>
      </c>
    </row>
    <row r="7" spans="1:10" ht="16.2" thickBot="1">
      <c r="A7" s="6" t="s">
        <v>13</v>
      </c>
      <c r="B7" s="78">
        <v>0.68604103089381474</v>
      </c>
      <c r="C7" s="78">
        <v>2.4717789571340121</v>
      </c>
      <c r="D7" s="78">
        <v>2.8622589965234893</v>
      </c>
      <c r="E7" s="78">
        <v>62.905262346672366</v>
      </c>
      <c r="F7" s="78">
        <v>24.718767928948918</v>
      </c>
      <c r="G7" s="78">
        <v>6.3558907398275108</v>
      </c>
      <c r="H7" s="78">
        <v>0</v>
      </c>
      <c r="I7" s="78">
        <v>0</v>
      </c>
      <c r="J7" s="78">
        <v>0</v>
      </c>
    </row>
    <row r="8" spans="1:10" ht="16.2" thickBot="1">
      <c r="A8" s="6" t="s">
        <v>14</v>
      </c>
      <c r="B8" s="78">
        <v>1.7448072777153982E-2</v>
      </c>
      <c r="C8" s="78">
        <v>2.4635249912709067</v>
      </c>
      <c r="D8" s="78">
        <v>8.3015923881478978E-2</v>
      </c>
      <c r="E8" s="78">
        <v>59.959351943181574</v>
      </c>
      <c r="F8" s="78">
        <v>32.34345162289987</v>
      </c>
      <c r="G8" s="78">
        <v>4.7388310930916058</v>
      </c>
      <c r="H8" s="78">
        <v>9.7114155038796113E-2</v>
      </c>
      <c r="I8" s="78">
        <v>0.29726219785887331</v>
      </c>
      <c r="J8" s="78">
        <v>0</v>
      </c>
    </row>
    <row r="9" spans="1:10" ht="16.2" thickBot="1">
      <c r="A9" s="6" t="s">
        <v>15</v>
      </c>
      <c r="B9" s="78">
        <v>8.9312170767135851E-2</v>
      </c>
      <c r="C9" s="78">
        <v>0.35770898838186121</v>
      </c>
      <c r="D9" s="78">
        <v>0.34909212959278574</v>
      </c>
      <c r="E9" s="78">
        <v>81.574586727652147</v>
      </c>
      <c r="F9" s="78">
        <v>7.0957241072344051</v>
      </c>
      <c r="G9" s="78">
        <v>9.3068197034579843</v>
      </c>
      <c r="H9" s="78">
        <v>1.1943803060582177</v>
      </c>
      <c r="I9" s="78">
        <v>3.2375866855480578E-2</v>
      </c>
      <c r="J9" s="78">
        <v>0</v>
      </c>
    </row>
    <row r="10" spans="1:10" ht="16.2" thickBot="1">
      <c r="A10" s="6" t="s">
        <v>16</v>
      </c>
      <c r="B10" s="78">
        <v>0.17842001053041426</v>
      </c>
      <c r="C10" s="78">
        <v>0.24129011131767522</v>
      </c>
      <c r="D10" s="78">
        <v>0</v>
      </c>
      <c r="E10" s="78">
        <v>28.787612143438825</v>
      </c>
      <c r="F10" s="78">
        <v>13.174912450023099</v>
      </c>
      <c r="G10" s="78">
        <v>54.690679341494722</v>
      </c>
      <c r="H10" s="78">
        <v>2.7980619435485816</v>
      </c>
      <c r="I10" s="78">
        <v>0.12902399964647521</v>
      </c>
      <c r="J10" s="78">
        <v>0</v>
      </c>
    </row>
    <row r="11" spans="1:10" ht="16.2" thickBot="1">
      <c r="A11" s="6" t="s">
        <v>17</v>
      </c>
      <c r="B11" s="78">
        <v>8.9336216387090356E-2</v>
      </c>
      <c r="C11" s="78">
        <v>0.11395392841908036</v>
      </c>
      <c r="D11" s="78">
        <v>0.13250325107179267</v>
      </c>
      <c r="E11" s="78">
        <v>28.483113275516271</v>
      </c>
      <c r="F11" s="78">
        <v>2.9915609594059815</v>
      </c>
      <c r="G11" s="78">
        <v>61.229987018624499</v>
      </c>
      <c r="H11" s="78">
        <v>6.9595453505752927</v>
      </c>
      <c r="I11" s="78">
        <v>0</v>
      </c>
      <c r="J11" s="78">
        <v>0</v>
      </c>
    </row>
    <row r="12" spans="1:10" ht="16.2" thickBot="1">
      <c r="A12" s="6" t="s">
        <v>18</v>
      </c>
      <c r="B12" s="78">
        <v>0</v>
      </c>
      <c r="C12" s="78">
        <v>5.1916915602879889</v>
      </c>
      <c r="D12" s="78">
        <v>0</v>
      </c>
      <c r="E12" s="78">
        <v>11.335854586091394</v>
      </c>
      <c r="F12" s="78">
        <v>2.2661819740465177</v>
      </c>
      <c r="G12" s="78">
        <v>49.516107840530339</v>
      </c>
      <c r="H12" s="78">
        <v>31.5300922319188</v>
      </c>
      <c r="I12" s="78">
        <v>0.16007180712511365</v>
      </c>
      <c r="J12" s="78">
        <v>0</v>
      </c>
    </row>
    <row r="13" spans="1:10" ht="16.2" thickBot="1">
      <c r="A13" s="12" t="s">
        <v>193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44.662685671257059</v>
      </c>
      <c r="H13" s="78">
        <v>55.337314328742913</v>
      </c>
      <c r="I13" s="78">
        <v>0</v>
      </c>
      <c r="J13" s="78">
        <v>0</v>
      </c>
    </row>
    <row r="14" spans="1:10" ht="16.2" thickBot="1">
      <c r="A14" s="12" t="s">
        <v>194</v>
      </c>
      <c r="B14" s="78">
        <v>0</v>
      </c>
      <c r="C14" s="78">
        <v>0</v>
      </c>
      <c r="D14" s="78">
        <v>0</v>
      </c>
      <c r="E14" s="78">
        <v>24.49576444182361</v>
      </c>
      <c r="F14" s="78">
        <v>6.9396714288917094</v>
      </c>
      <c r="G14" s="78">
        <v>56.278379223998243</v>
      </c>
      <c r="H14" s="78">
        <v>11.958065722715846</v>
      </c>
      <c r="I14" s="78">
        <v>0.32811918257047989</v>
      </c>
      <c r="J14" s="78">
        <v>0</v>
      </c>
    </row>
    <row r="15" spans="1:10" ht="16.2" thickBot="1">
      <c r="A15" s="6" t="s">
        <v>19</v>
      </c>
      <c r="B15" s="78">
        <v>3.8141039114675173</v>
      </c>
      <c r="C15" s="78">
        <v>18.963437741136474</v>
      </c>
      <c r="D15" s="78">
        <v>12.008825233210645</v>
      </c>
      <c r="E15" s="78">
        <v>31.988694631009214</v>
      </c>
      <c r="F15" s="78">
        <v>28.480416242862987</v>
      </c>
      <c r="G15" s="78">
        <v>3.1282987379720573</v>
      </c>
      <c r="H15" s="78">
        <v>0</v>
      </c>
      <c r="I15" s="78">
        <v>0.27658320230501088</v>
      </c>
      <c r="J15" s="78">
        <v>1.3396403000361827</v>
      </c>
    </row>
    <row r="16" spans="1:10" ht="15.6">
      <c r="A16" s="196" t="s">
        <v>265</v>
      </c>
      <c r="B16" s="197"/>
      <c r="C16" s="197"/>
      <c r="D16" s="197"/>
      <c r="E16" s="197"/>
      <c r="F16" s="197"/>
      <c r="G16" s="197"/>
      <c r="H16" s="197"/>
      <c r="I16" s="197"/>
      <c r="J16" s="197"/>
    </row>
    <row r="17" spans="1:10" ht="16.2" thickBot="1">
      <c r="A17" s="6" t="s">
        <v>21</v>
      </c>
      <c r="B17" s="78">
        <v>2.0585012371022682</v>
      </c>
      <c r="C17" s="78">
        <v>10.934855387441306</v>
      </c>
      <c r="D17" s="78">
        <v>8.4512900892625105</v>
      </c>
      <c r="E17" s="78">
        <v>41.89989986125893</v>
      </c>
      <c r="F17" s="78">
        <v>23.174357942050374</v>
      </c>
      <c r="G17" s="78">
        <v>11.984698254497657</v>
      </c>
      <c r="H17" s="78">
        <v>0.88966105679866936</v>
      </c>
      <c r="I17" s="78">
        <v>0.12353732956843452</v>
      </c>
      <c r="J17" s="78">
        <v>0.48319884201976238</v>
      </c>
    </row>
    <row r="18" spans="1:10" ht="16.2" thickBot="1">
      <c r="A18" s="20" t="s">
        <v>87</v>
      </c>
      <c r="B18" s="78">
        <v>3.8141039114675173</v>
      </c>
      <c r="C18" s="78">
        <v>18.963437741136474</v>
      </c>
      <c r="D18" s="78">
        <v>12.008825233210645</v>
      </c>
      <c r="E18" s="78">
        <v>31.988694631009214</v>
      </c>
      <c r="F18" s="78">
        <v>28.480416242862987</v>
      </c>
      <c r="G18" s="78">
        <v>3.1282987379720573</v>
      </c>
      <c r="H18" s="78">
        <v>0</v>
      </c>
      <c r="I18" s="78">
        <v>0.27658320230501088</v>
      </c>
      <c r="J18" s="78">
        <v>1.3396403000361827</v>
      </c>
    </row>
    <row r="19" spans="1:10" ht="16.2" thickBot="1">
      <c r="A19" s="20" t="s">
        <v>88</v>
      </c>
      <c r="B19" s="78">
        <v>1.0680013361927307</v>
      </c>
      <c r="C19" s="78">
        <v>6.4051801130206236</v>
      </c>
      <c r="D19" s="78">
        <v>6.4441513106451769</v>
      </c>
      <c r="E19" s="78">
        <v>47.491739029541094</v>
      </c>
      <c r="F19" s="78">
        <v>20.180713481423613</v>
      </c>
      <c r="G19" s="78">
        <v>16.981422725030644</v>
      </c>
      <c r="H19" s="78">
        <v>1.3916021858874446</v>
      </c>
      <c r="I19" s="78">
        <v>3.7189818258677634E-2</v>
      </c>
      <c r="J19" s="78">
        <v>0</v>
      </c>
    </row>
    <row r="20" spans="1:10" ht="16.2" thickBot="1">
      <c r="A20" s="6" t="s">
        <v>22</v>
      </c>
      <c r="B20" s="78">
        <v>0.25712979337109543</v>
      </c>
      <c r="C20" s="78">
        <v>3.5254325971385336</v>
      </c>
      <c r="D20" s="78">
        <v>1.4313452521673735</v>
      </c>
      <c r="E20" s="78">
        <v>56.359803541244325</v>
      </c>
      <c r="F20" s="78">
        <v>17.559123580730756</v>
      </c>
      <c r="G20" s="78">
        <v>17.669348309777718</v>
      </c>
      <c r="H20" s="78">
        <v>2.8961378597921574</v>
      </c>
      <c r="I20" s="78">
        <v>0.19041601637800429</v>
      </c>
      <c r="J20" s="78">
        <v>0.11126304939976302</v>
      </c>
    </row>
    <row r="21" spans="1:10" ht="16.2" thickBot="1">
      <c r="A21" s="7" t="s">
        <v>30</v>
      </c>
      <c r="B21" s="79">
        <v>0.72362609909418363</v>
      </c>
      <c r="C21" s="79">
        <v>5.4442308390254786</v>
      </c>
      <c r="D21" s="79">
        <v>3.2492814386663254</v>
      </c>
      <c r="E21" s="79">
        <v>52.615161273655112</v>
      </c>
      <c r="F21" s="79">
        <v>19.01328568285636</v>
      </c>
      <c r="G21" s="79">
        <v>16.197209812553844</v>
      </c>
      <c r="H21" s="79">
        <v>2.3765259722090337</v>
      </c>
      <c r="I21" s="79">
        <v>0.17309662318075714</v>
      </c>
      <c r="J21" s="79">
        <v>0.20758225875951372</v>
      </c>
    </row>
    <row r="22" spans="1:10" ht="15.6">
      <c r="A22" s="200" t="s">
        <v>261</v>
      </c>
      <c r="B22" s="200"/>
      <c r="C22" s="200"/>
      <c r="D22" s="200"/>
      <c r="E22" s="200"/>
      <c r="F22" s="200"/>
      <c r="G22" s="200"/>
    </row>
    <row r="23" spans="1:10" ht="15.6">
      <c r="A23" s="11"/>
    </row>
    <row r="24" spans="1:10" ht="15.6">
      <c r="A24" s="43"/>
    </row>
    <row r="25" spans="1:10" ht="15.6">
      <c r="A25" s="38"/>
    </row>
  </sheetData>
  <mergeCells count="4">
    <mergeCell ref="A2:G2"/>
    <mergeCell ref="A22:G22"/>
    <mergeCell ref="A4:J4"/>
    <mergeCell ref="A16:J1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83E1-926D-4AB5-99F1-A79C5B911AE0}">
  <dimension ref="A1:L25"/>
  <sheetViews>
    <sheetView workbookViewId="0">
      <selection activeCell="A3" sqref="A3"/>
    </sheetView>
  </sheetViews>
  <sheetFormatPr baseColWidth="10" defaultRowHeight="14.4"/>
  <cols>
    <col min="1" max="1" width="26.5546875" customWidth="1"/>
    <col min="2" max="2" width="16.33203125" customWidth="1"/>
    <col min="3" max="3" width="24.6640625" customWidth="1"/>
  </cols>
  <sheetData>
    <row r="1" spans="1:12" ht="15.6">
      <c r="A1" s="234" t="s">
        <v>273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ht="16.2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ht="55.2" customHeight="1" thickBot="1">
      <c r="A3" s="162" t="s">
        <v>301</v>
      </c>
      <c r="B3" s="168" t="s">
        <v>266</v>
      </c>
      <c r="C3" s="168" t="s">
        <v>267</v>
      </c>
      <c r="D3" s="168" t="s">
        <v>268</v>
      </c>
      <c r="E3" s="168" t="s">
        <v>269</v>
      </c>
      <c r="F3" s="168" t="s">
        <v>100</v>
      </c>
      <c r="G3" s="168" t="s">
        <v>101</v>
      </c>
      <c r="H3" s="168" t="s">
        <v>270</v>
      </c>
      <c r="I3" s="168" t="s">
        <v>271</v>
      </c>
      <c r="J3" s="168" t="s">
        <v>272</v>
      </c>
      <c r="K3" s="168" t="s">
        <v>190</v>
      </c>
      <c r="L3" s="36"/>
    </row>
    <row r="4" spans="1:12" ht="14.4" customHeight="1" thickBot="1">
      <c r="A4" s="235" t="s">
        <v>10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36"/>
    </row>
    <row r="5" spans="1:12" ht="15" thickBot="1">
      <c r="A5" s="163" t="s">
        <v>11</v>
      </c>
      <c r="B5" s="164">
        <v>14.026460416440726</v>
      </c>
      <c r="C5" s="164">
        <v>2.0137187627289461</v>
      </c>
      <c r="D5" s="164">
        <v>0</v>
      </c>
      <c r="E5" s="164">
        <v>31.488686161345409</v>
      </c>
      <c r="F5" s="164">
        <v>0</v>
      </c>
      <c r="G5" s="164">
        <v>0.24909632293079248</v>
      </c>
      <c r="H5" s="164">
        <v>0</v>
      </c>
      <c r="I5" s="164">
        <v>0</v>
      </c>
      <c r="J5" s="164">
        <v>51.778655030155754</v>
      </c>
      <c r="K5" s="164">
        <v>0.44338330639838375</v>
      </c>
      <c r="L5" s="36"/>
    </row>
    <row r="6" spans="1:12" ht="15" thickBot="1">
      <c r="A6" s="163" t="s">
        <v>12</v>
      </c>
      <c r="B6" s="164">
        <v>49.525097315221508</v>
      </c>
      <c r="C6" s="164">
        <v>1.0886817575393324</v>
      </c>
      <c r="D6" s="164">
        <v>0</v>
      </c>
      <c r="E6" s="164">
        <v>40.999878271620318</v>
      </c>
      <c r="F6" s="164">
        <v>0</v>
      </c>
      <c r="G6" s="164">
        <v>0.46631432049662913</v>
      </c>
      <c r="H6" s="164">
        <v>0.11445329348214581</v>
      </c>
      <c r="I6" s="164">
        <v>0</v>
      </c>
      <c r="J6" s="164">
        <v>4.6421890616459205</v>
      </c>
      <c r="K6" s="164">
        <v>3.1633859799943203</v>
      </c>
      <c r="L6" s="36"/>
    </row>
    <row r="7" spans="1:12" ht="15" thickBot="1">
      <c r="A7" s="163" t="s">
        <v>13</v>
      </c>
      <c r="B7" s="164">
        <v>20.113605781829229</v>
      </c>
      <c r="C7" s="164">
        <v>1.2351836208576101</v>
      </c>
      <c r="D7" s="164">
        <v>0.30689811826986574</v>
      </c>
      <c r="E7" s="164">
        <v>69.103016814933909</v>
      </c>
      <c r="F7" s="164">
        <v>0</v>
      </c>
      <c r="G7" s="164">
        <v>0.80656558102950404</v>
      </c>
      <c r="H7" s="164">
        <v>0.1081430864250454</v>
      </c>
      <c r="I7" s="164">
        <v>0.13451863122409888</v>
      </c>
      <c r="J7" s="164">
        <v>6.4381482032448147</v>
      </c>
      <c r="K7" s="164">
        <v>1.7539201621860752</v>
      </c>
      <c r="L7" s="36"/>
    </row>
    <row r="8" spans="1:12" ht="15" thickBot="1">
      <c r="A8" s="163" t="s">
        <v>14</v>
      </c>
      <c r="B8" s="164">
        <v>19.853098792437152</v>
      </c>
      <c r="C8" s="164">
        <v>0.65667911584754568</v>
      </c>
      <c r="D8" s="164">
        <v>0</v>
      </c>
      <c r="E8" s="164">
        <v>68.047351466669568</v>
      </c>
      <c r="F8" s="164">
        <v>0</v>
      </c>
      <c r="G8" s="164">
        <v>0.13939274690587658</v>
      </c>
      <c r="H8" s="164">
        <v>0</v>
      </c>
      <c r="I8" s="164">
        <v>0</v>
      </c>
      <c r="J8" s="164">
        <v>5.4941156470466828</v>
      </c>
      <c r="K8" s="164">
        <v>5.8093622310934672</v>
      </c>
      <c r="L8" s="36"/>
    </row>
    <row r="9" spans="1:12" ht="15" thickBot="1">
      <c r="A9" s="163" t="s">
        <v>15</v>
      </c>
      <c r="B9" s="164">
        <v>16.37723438145197</v>
      </c>
      <c r="C9" s="164">
        <v>0.91155051578964386</v>
      </c>
      <c r="D9" s="164">
        <v>0</v>
      </c>
      <c r="E9" s="164">
        <v>46.772908599075336</v>
      </c>
      <c r="F9" s="164">
        <v>0</v>
      </c>
      <c r="G9" s="164">
        <v>0</v>
      </c>
      <c r="H9" s="164">
        <v>0.11360087207590559</v>
      </c>
      <c r="I9" s="164">
        <v>0</v>
      </c>
      <c r="J9" s="164">
        <v>35.459652334900646</v>
      </c>
      <c r="K9" s="164">
        <v>0.36505329670679731</v>
      </c>
      <c r="L9" s="36"/>
    </row>
    <row r="10" spans="1:12" ht="15" thickBot="1">
      <c r="A10" s="163" t="s">
        <v>16</v>
      </c>
      <c r="B10" s="164">
        <v>13.972088685467613</v>
      </c>
      <c r="C10" s="164">
        <v>1.837833134879659</v>
      </c>
      <c r="D10" s="164">
        <v>0</v>
      </c>
      <c r="E10" s="164">
        <v>21.52853064313253</v>
      </c>
      <c r="F10" s="164">
        <v>8.230352275795004E-2</v>
      </c>
      <c r="G10" s="164">
        <v>0</v>
      </c>
      <c r="H10" s="164">
        <v>0</v>
      </c>
      <c r="I10" s="164">
        <v>0</v>
      </c>
      <c r="J10" s="164">
        <v>62.579244013762036</v>
      </c>
      <c r="K10" s="164">
        <v>0</v>
      </c>
      <c r="L10" s="36"/>
    </row>
    <row r="11" spans="1:12" ht="15" thickBot="1">
      <c r="A11" s="163" t="s">
        <v>17</v>
      </c>
      <c r="B11" s="164">
        <v>12.752703350028249</v>
      </c>
      <c r="C11" s="164">
        <v>1.4239312013218173</v>
      </c>
      <c r="D11" s="164">
        <v>0</v>
      </c>
      <c r="E11" s="164">
        <v>33.300322353905642</v>
      </c>
      <c r="F11" s="164">
        <v>0</v>
      </c>
      <c r="G11" s="164">
        <v>0</v>
      </c>
      <c r="H11" s="164">
        <v>0.22586649706154049</v>
      </c>
      <c r="I11" s="164">
        <v>0</v>
      </c>
      <c r="J11" s="164">
        <v>51.710343079652176</v>
      </c>
      <c r="K11" s="164">
        <v>0.5868335180305041</v>
      </c>
      <c r="L11" s="36"/>
    </row>
    <row r="12" spans="1:12" ht="15" thickBot="1">
      <c r="A12" s="163" t="s">
        <v>18</v>
      </c>
      <c r="B12" s="164">
        <v>22.70402312309054</v>
      </c>
      <c r="C12" s="164">
        <v>0</v>
      </c>
      <c r="D12" s="164">
        <v>0</v>
      </c>
      <c r="E12" s="164">
        <v>13.183640049031084</v>
      </c>
      <c r="F12" s="164">
        <v>0</v>
      </c>
      <c r="G12" s="164">
        <v>0</v>
      </c>
      <c r="H12" s="164">
        <v>1.2692674909544295</v>
      </c>
      <c r="I12" s="164">
        <v>0</v>
      </c>
      <c r="J12" s="164">
        <v>62.302587948580154</v>
      </c>
      <c r="K12" s="164">
        <v>0.54048138834392878</v>
      </c>
      <c r="L12" s="36"/>
    </row>
    <row r="13" spans="1:12" ht="16.2" thickBot="1">
      <c r="A13" s="12" t="s">
        <v>193</v>
      </c>
      <c r="B13" s="164">
        <v>0</v>
      </c>
      <c r="C13" s="164">
        <v>0</v>
      </c>
      <c r="D13" s="164">
        <v>0</v>
      </c>
      <c r="E13" s="164">
        <v>66.361774353753987</v>
      </c>
      <c r="F13" s="164">
        <v>0</v>
      </c>
      <c r="G13" s="164">
        <v>0</v>
      </c>
      <c r="H13" s="164">
        <v>0</v>
      </c>
      <c r="I13" s="164">
        <v>0</v>
      </c>
      <c r="J13" s="164">
        <v>33.638225646246021</v>
      </c>
      <c r="K13" s="164">
        <v>0</v>
      </c>
      <c r="L13" s="36"/>
    </row>
    <row r="14" spans="1:12" ht="16.2" thickBot="1">
      <c r="A14" s="12" t="s">
        <v>194</v>
      </c>
      <c r="B14" s="164">
        <v>0</v>
      </c>
      <c r="C14" s="164">
        <v>0</v>
      </c>
      <c r="D14" s="164">
        <v>0</v>
      </c>
      <c r="E14" s="164">
        <v>27.099416058805083</v>
      </c>
      <c r="F14" s="164">
        <v>0</v>
      </c>
      <c r="G14" s="164">
        <v>0.32139244423485142</v>
      </c>
      <c r="H14" s="164">
        <v>0</v>
      </c>
      <c r="I14" s="164">
        <v>0</v>
      </c>
      <c r="J14" s="164">
        <v>70.815600249211428</v>
      </c>
      <c r="K14" s="164">
        <v>1.7635912477485978</v>
      </c>
      <c r="L14" s="36"/>
    </row>
    <row r="15" spans="1:12" ht="15" thickBot="1">
      <c r="A15" s="163" t="s">
        <v>19</v>
      </c>
      <c r="B15" s="164">
        <v>90.494466620181512</v>
      </c>
      <c r="C15" s="164">
        <v>0</v>
      </c>
      <c r="D15" s="164">
        <v>0</v>
      </c>
      <c r="E15" s="164">
        <v>4.37930292727631</v>
      </c>
      <c r="F15" s="164">
        <v>0</v>
      </c>
      <c r="G15" s="164">
        <v>0</v>
      </c>
      <c r="H15" s="164">
        <v>0</v>
      </c>
      <c r="I15" s="164">
        <v>0.30332960121560121</v>
      </c>
      <c r="J15" s="164">
        <v>3.83122894777346</v>
      </c>
      <c r="K15" s="164">
        <v>0.99167190355327717</v>
      </c>
      <c r="L15" s="36"/>
    </row>
    <row r="16" spans="1:12" ht="15" thickBot="1">
      <c r="A16" s="235" t="s">
        <v>67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36"/>
    </row>
    <row r="17" spans="1:12" ht="15" thickBot="1">
      <c r="A17" s="163" t="s">
        <v>21</v>
      </c>
      <c r="B17" s="164">
        <v>72.812948926432838</v>
      </c>
      <c r="C17" s="164">
        <v>0.75913874763630618</v>
      </c>
      <c r="D17" s="164">
        <v>3.9548467540769669E-2</v>
      </c>
      <c r="E17" s="164">
        <v>13.678635570070984</v>
      </c>
      <c r="F17" s="164">
        <v>0</v>
      </c>
      <c r="G17" s="164">
        <v>0.35928854610863487</v>
      </c>
      <c r="H17" s="164">
        <v>6.8246182522028853E-2</v>
      </c>
      <c r="I17" s="164">
        <v>0.19429993237394025</v>
      </c>
      <c r="J17" s="164">
        <v>10.25042739721221</v>
      </c>
      <c r="K17" s="164">
        <v>1.8374662301022391</v>
      </c>
      <c r="L17" s="36"/>
    </row>
    <row r="18" spans="1:12" ht="15" thickBot="1">
      <c r="A18" s="165" t="s">
        <v>87</v>
      </c>
      <c r="B18" s="164">
        <v>90.494466620181512</v>
      </c>
      <c r="C18" s="164">
        <v>0</v>
      </c>
      <c r="D18" s="164">
        <v>0</v>
      </c>
      <c r="E18" s="164">
        <v>4.37930292727631</v>
      </c>
      <c r="F18" s="164">
        <v>0</v>
      </c>
      <c r="G18" s="164">
        <v>0</v>
      </c>
      <c r="H18" s="164">
        <v>0</v>
      </c>
      <c r="I18" s="164">
        <v>0.30332960121560121</v>
      </c>
      <c r="J18" s="164">
        <v>3.83122894777346</v>
      </c>
      <c r="K18" s="164">
        <v>0.99167190355327717</v>
      </c>
      <c r="L18" s="36"/>
    </row>
    <row r="19" spans="1:12" ht="15" thickBot="1">
      <c r="A19" s="165" t="s">
        <v>88</v>
      </c>
      <c r="B19" s="164">
        <v>62.837148718723299</v>
      </c>
      <c r="C19" s="164">
        <v>1.1874400172172637</v>
      </c>
      <c r="D19" s="164">
        <v>6.1861462247513356E-2</v>
      </c>
      <c r="E19" s="164">
        <v>18.92526010289324</v>
      </c>
      <c r="F19" s="164">
        <v>0</v>
      </c>
      <c r="G19" s="164">
        <v>0.5619968664563515</v>
      </c>
      <c r="H19" s="164">
        <v>0.10675024611942859</v>
      </c>
      <c r="I19" s="164">
        <v>0.13278608430298627</v>
      </c>
      <c r="J19" s="164">
        <v>13.87209847400451</v>
      </c>
      <c r="K19" s="164">
        <v>2.3146580280353954</v>
      </c>
      <c r="L19" s="36"/>
    </row>
    <row r="20" spans="1:12" ht="15" thickBot="1">
      <c r="A20" s="163" t="s">
        <v>22</v>
      </c>
      <c r="B20" s="164">
        <v>13.127530962952868</v>
      </c>
      <c r="C20" s="164">
        <v>1.1301763200186918</v>
      </c>
      <c r="D20" s="164">
        <v>5.3862350777078148E-2</v>
      </c>
      <c r="E20" s="164">
        <v>55.968669217103695</v>
      </c>
      <c r="F20" s="164">
        <v>7.4105959684907918E-3</v>
      </c>
      <c r="G20" s="164">
        <v>0.23443122314586537</v>
      </c>
      <c r="H20" s="164">
        <v>6.7293523280454071E-2</v>
      </c>
      <c r="I20" s="164">
        <v>0</v>
      </c>
      <c r="J20" s="164">
        <v>27.185018330947681</v>
      </c>
      <c r="K20" s="164">
        <v>2.225607475804928</v>
      </c>
      <c r="L20" s="36"/>
    </row>
    <row r="21" spans="1:12" ht="15" thickBot="1">
      <c r="A21" s="166" t="s">
        <v>30</v>
      </c>
      <c r="B21" s="167">
        <v>28.584102722428973</v>
      </c>
      <c r="C21" s="167">
        <v>1.0340897203320032</v>
      </c>
      <c r="D21" s="167">
        <v>5.0155523030071154E-2</v>
      </c>
      <c r="E21" s="167">
        <v>45.016933230669949</v>
      </c>
      <c r="F21" s="167">
        <v>5.4914939118118292E-3</v>
      </c>
      <c r="G21" s="167">
        <v>0.26676518741920036</v>
      </c>
      <c r="H21" s="167">
        <v>6.7540230875578394E-2</v>
      </c>
      <c r="I21" s="167">
        <v>5.0317329593582302E-2</v>
      </c>
      <c r="J21" s="167">
        <v>22.799512977784133</v>
      </c>
      <c r="K21" s="167">
        <v>2.1250915839553337</v>
      </c>
      <c r="L21" s="36"/>
    </row>
    <row r="22" spans="1:12" ht="15.6">
      <c r="A22" s="200" t="s">
        <v>261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12" ht="15.6">
      <c r="A23" s="44"/>
    </row>
    <row r="25" spans="1:12">
      <c r="A25" s="50"/>
    </row>
  </sheetData>
  <mergeCells count="4">
    <mergeCell ref="A1:K1"/>
    <mergeCell ref="A22:K22"/>
    <mergeCell ref="A4:K4"/>
    <mergeCell ref="A16:K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1332-4671-4C12-BA99-BA0F16C8CFAA}">
  <dimension ref="A1:B40"/>
  <sheetViews>
    <sheetView workbookViewId="0">
      <selection activeCell="A2" sqref="A2"/>
    </sheetView>
  </sheetViews>
  <sheetFormatPr baseColWidth="10" defaultRowHeight="14.4"/>
  <cols>
    <col min="1" max="1" width="41.88671875" customWidth="1"/>
    <col min="2" max="2" width="27.109375" customWidth="1"/>
  </cols>
  <sheetData>
    <row r="1" spans="1:2" ht="41.25" customHeight="1" thickBot="1">
      <c r="A1" s="193" t="s">
        <v>274</v>
      </c>
      <c r="B1" s="193"/>
    </row>
    <row r="2" spans="1:2" ht="16.2" thickBot="1">
      <c r="A2" s="101" t="s">
        <v>301</v>
      </c>
      <c r="B2" s="45" t="s">
        <v>102</v>
      </c>
    </row>
    <row r="3" spans="1:2" ht="16.2" thickBot="1">
      <c r="A3" s="194" t="s">
        <v>10</v>
      </c>
      <c r="B3" s="198"/>
    </row>
    <row r="4" spans="1:2" ht="16.2" thickBot="1">
      <c r="A4" s="6" t="s">
        <v>11</v>
      </c>
      <c r="B4" s="78">
        <v>47.528865340515082</v>
      </c>
    </row>
    <row r="5" spans="1:2" ht="16.2" thickBot="1">
      <c r="A5" s="6" t="s">
        <v>12</v>
      </c>
      <c r="B5" s="78">
        <v>91.613657344381153</v>
      </c>
    </row>
    <row r="6" spans="1:2" ht="16.2" thickBot="1">
      <c r="A6" s="6" t="s">
        <v>13</v>
      </c>
      <c r="B6" s="78">
        <v>90.758704335890613</v>
      </c>
    </row>
    <row r="7" spans="1:2" ht="16.2" thickBot="1">
      <c r="A7" s="6" t="s">
        <v>14</v>
      </c>
      <c r="B7" s="78">
        <v>88.557129374954258</v>
      </c>
    </row>
    <row r="8" spans="1:2" ht="16.2" thickBot="1">
      <c r="A8" s="6" t="s">
        <v>15</v>
      </c>
      <c r="B8" s="78">
        <v>64.061693496316948</v>
      </c>
    </row>
    <row r="9" spans="1:2" ht="16.2" thickBot="1">
      <c r="A9" s="6" t="s">
        <v>16</v>
      </c>
      <c r="B9" s="78">
        <v>37.338452463479804</v>
      </c>
    </row>
    <row r="10" spans="1:2" ht="16.2" thickBot="1">
      <c r="A10" s="6" t="s">
        <v>17</v>
      </c>
      <c r="B10" s="78">
        <v>47.476956905255705</v>
      </c>
    </row>
    <row r="11" spans="1:2" ht="16.2" thickBot="1">
      <c r="A11" s="6" t="s">
        <v>18</v>
      </c>
      <c r="B11" s="78">
        <v>35.88766317212162</v>
      </c>
    </row>
    <row r="12" spans="1:2" ht="16.2" thickBot="1">
      <c r="A12" s="12" t="s">
        <v>193</v>
      </c>
      <c r="B12" s="78">
        <v>66.361774353753987</v>
      </c>
    </row>
    <row r="13" spans="1:2" ht="16.2" thickBot="1">
      <c r="A13" s="12" t="s">
        <v>194</v>
      </c>
      <c r="B13" s="78">
        <v>27.099416058805083</v>
      </c>
    </row>
    <row r="14" spans="1:2" ht="16.2" thickBot="1">
      <c r="A14" s="6" t="s">
        <v>19</v>
      </c>
      <c r="B14" s="78">
        <v>94.873769547457826</v>
      </c>
    </row>
    <row r="15" spans="1:2" ht="16.2" thickBot="1">
      <c r="A15" s="194" t="s">
        <v>20</v>
      </c>
      <c r="B15" s="198"/>
    </row>
    <row r="16" spans="1:2" ht="16.2" thickBot="1">
      <c r="A16" s="6" t="s">
        <v>21</v>
      </c>
      <c r="B16" s="78">
        <v>87.290271711680887</v>
      </c>
    </row>
    <row r="17" spans="1:2" ht="16.2" thickBot="1">
      <c r="A17" s="20" t="s">
        <v>87</v>
      </c>
      <c r="B17" s="78">
        <v>94.873769547457826</v>
      </c>
    </row>
    <row r="18" spans="1:2" ht="16.2" thickBot="1">
      <c r="A18" s="20" t="s">
        <v>88</v>
      </c>
      <c r="B18" s="78">
        <v>83.011710301081308</v>
      </c>
    </row>
    <row r="19" spans="1:2" ht="16.2" thickBot="1">
      <c r="A19" s="6" t="s">
        <v>22</v>
      </c>
      <c r="B19" s="78">
        <v>70.280238850852328</v>
      </c>
    </row>
    <row r="20" spans="1:2" ht="16.2" thickBot="1">
      <c r="A20" s="7" t="s">
        <v>30</v>
      </c>
      <c r="B20" s="79">
        <v>74.685281196460991</v>
      </c>
    </row>
    <row r="21" spans="1:2" ht="15.6">
      <c r="A21" s="200" t="s">
        <v>261</v>
      </c>
      <c r="B21" s="200"/>
    </row>
    <row r="22" spans="1:2" ht="15.6">
      <c r="A22" s="11"/>
    </row>
    <row r="23" spans="1:2">
      <c r="A23" s="50" t="s">
        <v>137</v>
      </c>
    </row>
    <row r="24" spans="1:2">
      <c r="A24" s="50" t="s">
        <v>138</v>
      </c>
    </row>
    <row r="25" spans="1:2">
      <c r="A25" s="51" t="s">
        <v>139</v>
      </c>
    </row>
    <row r="26" spans="1:2" ht="15.6">
      <c r="A26" s="44"/>
    </row>
    <row r="27" spans="1:2" ht="15.6">
      <c r="A27" s="44"/>
    </row>
    <row r="28" spans="1:2" ht="15.6">
      <c r="A28" s="44"/>
    </row>
    <row r="29" spans="1:2" ht="15.6">
      <c r="A29" s="44"/>
    </row>
    <row r="30" spans="1:2" ht="15.6">
      <c r="A30" s="44"/>
    </row>
    <row r="31" spans="1:2" ht="15.6">
      <c r="A31" s="44"/>
    </row>
    <row r="32" spans="1:2" ht="15.6">
      <c r="A32" s="44"/>
    </row>
    <row r="33" spans="1:1" ht="15.6">
      <c r="A33" s="44"/>
    </row>
    <row r="34" spans="1:1" ht="15.6">
      <c r="A34" s="44"/>
    </row>
    <row r="35" spans="1:1" ht="15.6">
      <c r="A35" s="44"/>
    </row>
    <row r="36" spans="1:1" ht="15.6">
      <c r="A36" s="44"/>
    </row>
    <row r="37" spans="1:1" ht="15.6">
      <c r="A37" s="44"/>
    </row>
    <row r="38" spans="1:1" ht="15.6">
      <c r="A38" s="44"/>
    </row>
    <row r="39" spans="1:1" ht="15.6">
      <c r="A39" s="44"/>
    </row>
    <row r="40" spans="1:1" ht="15.6">
      <c r="A40" s="44"/>
    </row>
  </sheetData>
  <mergeCells count="4">
    <mergeCell ref="A15:B15"/>
    <mergeCell ref="A1:B1"/>
    <mergeCell ref="A21:B21"/>
    <mergeCell ref="A3:B3"/>
  </mergeCells>
  <hyperlinks>
    <hyperlink ref="B2" location="_ftn2" display="_ftn2" xr:uid="{22B3B213-C230-4FFC-A054-2B1B2DC25A35}"/>
    <hyperlink ref="A23" location="_ftnref2" display="_ftnref2" xr:uid="{389E70DF-6DD5-4F20-82AE-17EA14A02BB1}"/>
    <hyperlink ref="A24" location="_ftnref3" display="_ftnref3" xr:uid="{4E23E336-DCBE-4FBB-B7FF-81F30791FE85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79DB-40F0-4C39-A4BD-5B8B66C6EB84}">
  <dimension ref="A1:K28"/>
  <sheetViews>
    <sheetView workbookViewId="0">
      <selection activeCell="A3" sqref="A3"/>
    </sheetView>
  </sheetViews>
  <sheetFormatPr baseColWidth="10" defaultRowHeight="14.4"/>
  <cols>
    <col min="1" max="1" width="22" customWidth="1"/>
  </cols>
  <sheetData>
    <row r="1" spans="1:11" ht="15.6">
      <c r="A1" s="234" t="s">
        <v>275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6.2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31.8" thickBot="1">
      <c r="A3" s="102" t="s">
        <v>301</v>
      </c>
      <c r="B3" s="102" t="s">
        <v>103</v>
      </c>
      <c r="C3" s="102" t="s">
        <v>276</v>
      </c>
      <c r="D3" s="102" t="s">
        <v>104</v>
      </c>
      <c r="E3" s="102" t="s">
        <v>105</v>
      </c>
      <c r="F3" s="102" t="s">
        <v>106</v>
      </c>
      <c r="G3" s="102" t="s">
        <v>107</v>
      </c>
      <c r="H3" s="102" t="s">
        <v>108</v>
      </c>
      <c r="I3" s="102" t="s">
        <v>109</v>
      </c>
      <c r="J3" s="102" t="s">
        <v>110</v>
      </c>
      <c r="K3" s="102" t="s">
        <v>277</v>
      </c>
    </row>
    <row r="4" spans="1:11" ht="16.2" thickBot="1">
      <c r="A4" s="236" t="s">
        <v>10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11" ht="16.2" thickBot="1">
      <c r="A5" s="12" t="s">
        <v>11</v>
      </c>
      <c r="B5" s="105">
        <v>2.9693708556897128E-2</v>
      </c>
      <c r="C5" s="105">
        <v>17.998830350063805</v>
      </c>
      <c r="D5" s="105">
        <v>18.358319357715974</v>
      </c>
      <c r="E5" s="105">
        <v>17.195035630964391</v>
      </c>
      <c r="F5" s="105">
        <v>26.776988978663191</v>
      </c>
      <c r="G5" s="105">
        <v>12.556369714417375</v>
      </c>
      <c r="H5" s="105">
        <v>5.4929556353119757</v>
      </c>
      <c r="I5" s="105">
        <v>0.3618069524688412</v>
      </c>
      <c r="J5" s="105">
        <v>0.16379822699243807</v>
      </c>
      <c r="K5" s="105">
        <v>1.0662014448450263</v>
      </c>
    </row>
    <row r="6" spans="1:11" ht="16.2" thickBot="1">
      <c r="A6" s="12" t="s">
        <v>12</v>
      </c>
      <c r="B6" s="105">
        <v>0.18550396022413093</v>
      </c>
      <c r="C6" s="105">
        <v>23.213501432578749</v>
      </c>
      <c r="D6" s="105">
        <v>13.359395456701254</v>
      </c>
      <c r="E6" s="105">
        <v>34.129451267472291</v>
      </c>
      <c r="F6" s="105">
        <v>16.315135068646359</v>
      </c>
      <c r="G6" s="105">
        <v>4.7401506943576361</v>
      </c>
      <c r="H6" s="105">
        <v>5.6617277388345624</v>
      </c>
      <c r="I6" s="105">
        <v>0</v>
      </c>
      <c r="J6" s="105">
        <v>1.0879457695372343</v>
      </c>
      <c r="K6" s="105">
        <v>1.3071886116478837</v>
      </c>
    </row>
    <row r="7" spans="1:11" ht="16.2" thickBot="1">
      <c r="A7" s="12" t="s">
        <v>13</v>
      </c>
      <c r="B7" s="105">
        <v>0.20317668315678575</v>
      </c>
      <c r="C7" s="105">
        <v>8.1782916006749833</v>
      </c>
      <c r="D7" s="105">
        <v>10.216040793298163</v>
      </c>
      <c r="E7" s="105">
        <v>32.245180998385678</v>
      </c>
      <c r="F7" s="105">
        <v>28.01169176428693</v>
      </c>
      <c r="G7" s="105">
        <v>15.872232030758143</v>
      </c>
      <c r="H7" s="105">
        <v>3.2904180605772817</v>
      </c>
      <c r="I7" s="105">
        <v>0.17624725142402622</v>
      </c>
      <c r="J7" s="105">
        <v>1.4682220497996537</v>
      </c>
      <c r="K7" s="105">
        <v>0.33849876763841852</v>
      </c>
    </row>
    <row r="8" spans="1:11" ht="16.2" thickBot="1">
      <c r="A8" s="12" t="s">
        <v>14</v>
      </c>
      <c r="B8" s="105">
        <v>5.1850556251429952E-2</v>
      </c>
      <c r="C8" s="105">
        <v>3.3397486805276371</v>
      </c>
      <c r="D8" s="105">
        <v>15.258847574354284</v>
      </c>
      <c r="E8" s="105">
        <v>29.140760727110994</v>
      </c>
      <c r="F8" s="105">
        <v>13.471269193545037</v>
      </c>
      <c r="G8" s="105">
        <v>28.209651270361263</v>
      </c>
      <c r="H8" s="105">
        <v>6.5876258010786763</v>
      </c>
      <c r="I8" s="105">
        <v>0.18759526688519362</v>
      </c>
      <c r="J8" s="105">
        <v>0.18085420504408409</v>
      </c>
      <c r="K8" s="105">
        <v>3.5717967248416262</v>
      </c>
    </row>
    <row r="9" spans="1:11" ht="16.2" thickBot="1">
      <c r="A9" s="12" t="s">
        <v>15</v>
      </c>
      <c r="B9" s="105">
        <v>0</v>
      </c>
      <c r="C9" s="105">
        <v>8.6480309833713065</v>
      </c>
      <c r="D9" s="105">
        <v>12.030683903606439</v>
      </c>
      <c r="E9" s="105">
        <v>32.814828402101206</v>
      </c>
      <c r="F9" s="105">
        <v>22.201658815370227</v>
      </c>
      <c r="G9" s="105">
        <v>8.6149736504467782</v>
      </c>
      <c r="H9" s="105">
        <v>13.702112666596097</v>
      </c>
      <c r="I9" s="105">
        <v>0</v>
      </c>
      <c r="J9" s="105">
        <v>0</v>
      </c>
      <c r="K9" s="105">
        <v>1.9877115785082451</v>
      </c>
    </row>
    <row r="10" spans="1:11" ht="16.2" thickBot="1">
      <c r="A10" s="12" t="s">
        <v>16</v>
      </c>
      <c r="B10" s="105">
        <v>0.18431550886087167</v>
      </c>
      <c r="C10" s="105">
        <v>14.02726081667457</v>
      </c>
      <c r="D10" s="105">
        <v>4.8402335650999282</v>
      </c>
      <c r="E10" s="105">
        <v>29.837921473355642</v>
      </c>
      <c r="F10" s="105">
        <v>37.559064653231346</v>
      </c>
      <c r="G10" s="105">
        <v>0.70539456699045167</v>
      </c>
      <c r="H10" s="105">
        <v>11.583232192253613</v>
      </c>
      <c r="I10" s="105">
        <v>0.72875938602266521</v>
      </c>
      <c r="J10" s="105">
        <v>0</v>
      </c>
      <c r="K10" s="105">
        <v>0.53381783751074297</v>
      </c>
    </row>
    <row r="11" spans="1:11" ht="16.2" thickBot="1">
      <c r="A11" s="12" t="s">
        <v>17</v>
      </c>
      <c r="B11" s="105">
        <v>0</v>
      </c>
      <c r="C11" s="105">
        <v>12.917026131678528</v>
      </c>
      <c r="D11" s="105">
        <v>8.1628866067215906</v>
      </c>
      <c r="E11" s="105">
        <v>50.683894459268572</v>
      </c>
      <c r="F11" s="105">
        <v>26.940718978042</v>
      </c>
      <c r="G11" s="105">
        <v>0.90117904281772776</v>
      </c>
      <c r="H11" s="105">
        <v>0</v>
      </c>
      <c r="I11" s="105">
        <v>0.32899813132344086</v>
      </c>
      <c r="J11" s="105">
        <v>6.5296650148067764E-2</v>
      </c>
      <c r="K11" s="105">
        <v>0</v>
      </c>
    </row>
    <row r="12" spans="1:11" ht="16.2" thickBot="1">
      <c r="A12" s="12" t="s">
        <v>18</v>
      </c>
      <c r="B12" s="105">
        <v>0.17618769692419134</v>
      </c>
      <c r="C12" s="105">
        <v>4.9911705312234309</v>
      </c>
      <c r="D12" s="105">
        <v>7.0506175903470689</v>
      </c>
      <c r="E12" s="105">
        <v>10.538729258755925</v>
      </c>
      <c r="F12" s="105">
        <v>20.148925403619387</v>
      </c>
      <c r="G12" s="105">
        <v>32.385470037978564</v>
      </c>
      <c r="H12" s="105">
        <v>0</v>
      </c>
      <c r="I12" s="105">
        <v>0</v>
      </c>
      <c r="J12" s="105">
        <v>24.708899481151573</v>
      </c>
      <c r="K12" s="105">
        <v>0</v>
      </c>
    </row>
    <row r="13" spans="1:11" ht="16.2" thickBot="1">
      <c r="A13" s="12" t="s">
        <v>193</v>
      </c>
      <c r="B13" s="105">
        <v>0</v>
      </c>
      <c r="C13" s="105">
        <v>0</v>
      </c>
      <c r="D13" s="105">
        <v>0</v>
      </c>
      <c r="E13" s="105">
        <v>1.5117926384989366</v>
      </c>
      <c r="F13" s="105">
        <v>24.973330212694098</v>
      </c>
      <c r="G13" s="105">
        <v>4.261207729201316</v>
      </c>
      <c r="H13" s="105">
        <v>69.253669419605657</v>
      </c>
      <c r="I13" s="105">
        <v>0</v>
      </c>
      <c r="J13" s="105">
        <v>0</v>
      </c>
      <c r="K13" s="105">
        <v>0</v>
      </c>
    </row>
    <row r="14" spans="1:11" ht="16.2" thickBot="1">
      <c r="A14" s="12" t="s">
        <v>194</v>
      </c>
      <c r="B14" s="105">
        <v>0</v>
      </c>
      <c r="C14" s="105">
        <v>1.1508350330452715</v>
      </c>
      <c r="D14" s="105">
        <v>0.53921521185025434</v>
      </c>
      <c r="E14" s="105">
        <v>14.078706777637615</v>
      </c>
      <c r="F14" s="105">
        <v>45.433876318650704</v>
      </c>
      <c r="G14" s="105">
        <v>38.499192333684043</v>
      </c>
      <c r="H14" s="105">
        <v>0</v>
      </c>
      <c r="I14" s="105">
        <v>0.29817432513200903</v>
      </c>
      <c r="J14" s="105">
        <v>0</v>
      </c>
      <c r="K14" s="105">
        <v>0</v>
      </c>
    </row>
    <row r="15" spans="1:11" ht="16.2" thickBot="1">
      <c r="A15" s="12" t="s">
        <v>19</v>
      </c>
      <c r="B15" s="105">
        <v>7.8397488621286371E-2</v>
      </c>
      <c r="C15" s="105">
        <v>50.185914510283155</v>
      </c>
      <c r="D15" s="105">
        <v>18.692813062231579</v>
      </c>
      <c r="E15" s="105">
        <v>11.573177391422968</v>
      </c>
      <c r="F15" s="105">
        <v>2.0248131174049808</v>
      </c>
      <c r="G15" s="105">
        <v>0.81443558515341907</v>
      </c>
      <c r="H15" s="105">
        <v>12.797630255846522</v>
      </c>
      <c r="I15" s="105">
        <v>0</v>
      </c>
      <c r="J15" s="105">
        <v>3.6374280491736153</v>
      </c>
      <c r="K15" s="105">
        <v>0.19539053986250987</v>
      </c>
    </row>
    <row r="16" spans="1:11" ht="16.2" thickBot="1">
      <c r="A16" s="236" t="s">
        <v>20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  <row r="17" spans="1:11" ht="16.2" thickBot="1">
      <c r="A17" s="12" t="s">
        <v>21</v>
      </c>
      <c r="B17" s="105">
        <v>0.24749204537191202</v>
      </c>
      <c r="C17" s="105">
        <v>38.094278509302384</v>
      </c>
      <c r="D17" s="105">
        <v>24.235328966598292</v>
      </c>
      <c r="E17" s="105">
        <v>10.147649402313435</v>
      </c>
      <c r="F17" s="105">
        <v>10.296278794215304</v>
      </c>
      <c r="G17" s="105">
        <v>5.6723653576733355</v>
      </c>
      <c r="H17" s="105">
        <v>8.5017186331491921</v>
      </c>
      <c r="I17" s="105">
        <v>0</v>
      </c>
      <c r="J17" s="105">
        <v>2.5834861937994744</v>
      </c>
      <c r="K17" s="105">
        <v>0.22140209757645143</v>
      </c>
    </row>
    <row r="18" spans="1:11" ht="16.2" thickBot="1">
      <c r="A18" s="169" t="s">
        <v>87</v>
      </c>
      <c r="B18" s="105">
        <v>7.8397488621286371E-2</v>
      </c>
      <c r="C18" s="105">
        <v>50.185914510283155</v>
      </c>
      <c r="D18" s="105">
        <v>18.692813062231579</v>
      </c>
      <c r="E18" s="105">
        <v>11.573177391422968</v>
      </c>
      <c r="F18" s="105">
        <v>2.0248131174049808</v>
      </c>
      <c r="G18" s="105">
        <v>0.81443558515341907</v>
      </c>
      <c r="H18" s="105">
        <v>12.797630255846522</v>
      </c>
      <c r="I18" s="105">
        <v>0</v>
      </c>
      <c r="J18" s="105">
        <v>3.6374280491736153</v>
      </c>
      <c r="K18" s="105">
        <v>0.19539053986250987</v>
      </c>
    </row>
    <row r="19" spans="1:11" ht="16.2" thickBot="1">
      <c r="A19" s="169" t="s">
        <v>88</v>
      </c>
      <c r="B19" s="105">
        <v>0.34289412247708384</v>
      </c>
      <c r="C19" s="105">
        <v>31.27225412093334</v>
      </c>
      <c r="D19" s="105">
        <v>27.362381308353129</v>
      </c>
      <c r="E19" s="105">
        <v>9.3433755466317905</v>
      </c>
      <c r="F19" s="105">
        <v>14.962987300010658</v>
      </c>
      <c r="G19" s="105">
        <v>8.4131785431204698</v>
      </c>
      <c r="H19" s="105">
        <v>6.0779925254544249</v>
      </c>
      <c r="I19" s="105">
        <v>0</v>
      </c>
      <c r="J19" s="105">
        <v>1.9888588794557374</v>
      </c>
      <c r="K19" s="105">
        <v>0.23607765356321747</v>
      </c>
    </row>
    <row r="20" spans="1:11" ht="16.2" thickBot="1">
      <c r="A20" s="12" t="s">
        <v>22</v>
      </c>
      <c r="B20" s="105">
        <v>4.2229452649064012E-2</v>
      </c>
      <c r="C20" s="105">
        <v>6.9299326556089422</v>
      </c>
      <c r="D20" s="105">
        <v>9.0540002430197717</v>
      </c>
      <c r="E20" s="105">
        <v>34.065795613791373</v>
      </c>
      <c r="F20" s="105">
        <v>24.7841444428873</v>
      </c>
      <c r="G20" s="105">
        <v>15.383705365425698</v>
      </c>
      <c r="H20" s="105">
        <v>7.2551547910981267</v>
      </c>
      <c r="I20" s="105">
        <v>0.23350773022882432</v>
      </c>
      <c r="J20" s="105">
        <v>0.41964789892137272</v>
      </c>
      <c r="K20" s="105">
        <v>1.831881806369354</v>
      </c>
    </row>
    <row r="21" spans="1:11" ht="16.2" thickBot="1">
      <c r="A21" s="9" t="s">
        <v>30</v>
      </c>
      <c r="B21" s="106">
        <v>9.5385752834447377E-2</v>
      </c>
      <c r="C21" s="106">
        <v>15.000479272531084</v>
      </c>
      <c r="D21" s="106">
        <v>12.985468008961638</v>
      </c>
      <c r="E21" s="106">
        <v>27.871777780196894</v>
      </c>
      <c r="F21" s="106">
        <v>21.032260939661185</v>
      </c>
      <c r="G21" s="106">
        <v>12.868785828423663</v>
      </c>
      <c r="H21" s="106">
        <v>7.5779740681487224</v>
      </c>
      <c r="I21" s="106">
        <v>0.17303686294123199</v>
      </c>
      <c r="J21" s="106">
        <v>0.98001126776215386</v>
      </c>
      <c r="K21" s="106">
        <v>1.4148202185395133</v>
      </c>
    </row>
    <row r="22" spans="1:11" ht="15.6">
      <c r="A22" s="44" t="s">
        <v>261</v>
      </c>
    </row>
    <row r="23" spans="1:11" ht="15.6">
      <c r="A23" s="40"/>
    </row>
    <row r="24" spans="1:11" ht="15.6">
      <c r="A24" s="40"/>
    </row>
    <row r="25" spans="1:11" ht="15.6">
      <c r="A25" s="40"/>
    </row>
    <row r="26" spans="1:11" ht="15.6">
      <c r="A26" s="40"/>
    </row>
    <row r="27" spans="1:11" ht="15.6">
      <c r="A27" s="40"/>
    </row>
    <row r="28" spans="1:11" ht="15.6">
      <c r="A28" s="40"/>
    </row>
  </sheetData>
  <mergeCells count="3">
    <mergeCell ref="A1:K1"/>
    <mergeCell ref="A4:K4"/>
    <mergeCell ref="A16:K1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AA1C-07C7-4216-8ACD-AECFCA115653}">
  <dimension ref="A1:K28"/>
  <sheetViews>
    <sheetView workbookViewId="0">
      <selection activeCell="B12" sqref="B12"/>
    </sheetView>
  </sheetViews>
  <sheetFormatPr baseColWidth="10" defaultRowHeight="14.4"/>
  <cols>
    <col min="1" max="1" width="36.88671875" customWidth="1"/>
  </cols>
  <sheetData>
    <row r="1" spans="1:11" ht="15.6">
      <c r="A1" s="234" t="s">
        <v>278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.6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6.2" thickBo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31.8" thickBot="1">
      <c r="A4" s="102" t="s">
        <v>301</v>
      </c>
      <c r="B4" s="102" t="s">
        <v>103</v>
      </c>
      <c r="C4" s="102" t="s">
        <v>276</v>
      </c>
      <c r="D4" s="102" t="s">
        <v>104</v>
      </c>
      <c r="E4" s="102" t="s">
        <v>105</v>
      </c>
      <c r="F4" s="102" t="s">
        <v>106</v>
      </c>
      <c r="G4" s="102" t="s">
        <v>107</v>
      </c>
      <c r="H4" s="102" t="s">
        <v>108</v>
      </c>
      <c r="I4" s="102" t="s">
        <v>109</v>
      </c>
      <c r="J4" s="102" t="s">
        <v>110</v>
      </c>
      <c r="K4" s="102" t="s">
        <v>277</v>
      </c>
    </row>
    <row r="5" spans="1:11" ht="16.2" thickBot="1">
      <c r="A5" s="236" t="s">
        <v>10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spans="1:11" ht="16.2" thickBot="1">
      <c r="A6" s="12" t="s">
        <v>11</v>
      </c>
      <c r="B6" s="105">
        <v>3.5684870031859259E-2</v>
      </c>
      <c r="C6" s="105">
        <v>17.998695722478566</v>
      </c>
      <c r="D6" s="105">
        <v>19.827901909859133</v>
      </c>
      <c r="E6" s="105">
        <v>17.873189709607558</v>
      </c>
      <c r="F6" s="105">
        <v>24.575339357311382</v>
      </c>
      <c r="G6" s="105">
        <v>12.211196138816478</v>
      </c>
      <c r="H6" s="105">
        <v>5.4929556353119757</v>
      </c>
      <c r="I6" s="105">
        <v>0.3618069524688412</v>
      </c>
      <c r="J6" s="105">
        <v>0.66109311565668094</v>
      </c>
      <c r="K6" s="105">
        <v>0.96213658845746042</v>
      </c>
    </row>
    <row r="7" spans="1:11" ht="16.2" thickBot="1">
      <c r="A7" s="12" t="s">
        <v>12</v>
      </c>
      <c r="B7" s="105">
        <v>0.26054178367526465</v>
      </c>
      <c r="C7" s="105">
        <v>22.599022872763804</v>
      </c>
      <c r="D7" s="105">
        <v>14.649947072416571</v>
      </c>
      <c r="E7" s="105">
        <v>36.545201934469233</v>
      </c>
      <c r="F7" s="105">
        <v>14.543849070313602</v>
      </c>
      <c r="G7" s="105">
        <v>3.3886713616558444</v>
      </c>
      <c r="H7" s="105">
        <v>5.4471903493929164</v>
      </c>
      <c r="I7" s="105">
        <v>5.408376454019017E-2</v>
      </c>
      <c r="J7" s="105">
        <v>1.0879457695372343</v>
      </c>
      <c r="K7" s="105">
        <v>1.4235460212354545</v>
      </c>
    </row>
    <row r="8" spans="1:11" ht="16.2" thickBot="1">
      <c r="A8" s="12" t="s">
        <v>13</v>
      </c>
      <c r="B8" s="105">
        <v>0.25438700622068744</v>
      </c>
      <c r="C8" s="105">
        <v>7.543850224471865</v>
      </c>
      <c r="D8" s="105">
        <v>11.395805264162322</v>
      </c>
      <c r="E8" s="105">
        <v>38.679492374928195</v>
      </c>
      <c r="F8" s="105">
        <v>23.315881813150163</v>
      </c>
      <c r="G8" s="105">
        <v>12.838632710789117</v>
      </c>
      <c r="H8" s="105">
        <v>3.7720280474450001</v>
      </c>
      <c r="I8" s="105">
        <v>0.17624725142402622</v>
      </c>
      <c r="J8" s="105">
        <v>1.5089292883462655</v>
      </c>
      <c r="K8" s="105">
        <v>0.51474601906244477</v>
      </c>
    </row>
    <row r="9" spans="1:11" ht="16.2" thickBot="1">
      <c r="A9" s="12" t="s">
        <v>14</v>
      </c>
      <c r="B9" s="105">
        <v>5.1850556251429952E-2</v>
      </c>
      <c r="C9" s="105">
        <v>3.5004299715417804</v>
      </c>
      <c r="D9" s="105">
        <v>15.09901448432543</v>
      </c>
      <c r="E9" s="105">
        <v>29.610667970677905</v>
      </c>
      <c r="F9" s="105">
        <v>13.673611906029958</v>
      </c>
      <c r="G9" s="105">
        <v>27.701535554716195</v>
      </c>
      <c r="H9" s="105">
        <v>6.393400885576896</v>
      </c>
      <c r="I9" s="105">
        <v>0.18759526688519362</v>
      </c>
      <c r="J9" s="105">
        <v>0.21009667915380892</v>
      </c>
      <c r="K9" s="105">
        <v>3.5717967248416262</v>
      </c>
    </row>
    <row r="10" spans="1:11" ht="16.2" thickBot="1">
      <c r="A10" s="12" t="s">
        <v>15</v>
      </c>
      <c r="B10" s="105">
        <v>0</v>
      </c>
      <c r="C10" s="105">
        <v>8.0952416613665861</v>
      </c>
      <c r="D10" s="105">
        <v>12.026147071040295</v>
      </c>
      <c r="E10" s="105">
        <v>31.17624658832862</v>
      </c>
      <c r="F10" s="105">
        <v>30.683152268573899</v>
      </c>
      <c r="G10" s="105">
        <v>8.1781317836614775</v>
      </c>
      <c r="H10" s="105">
        <v>9.7280186308851206</v>
      </c>
      <c r="I10" s="105">
        <v>0</v>
      </c>
      <c r="J10" s="105">
        <v>0</v>
      </c>
      <c r="K10" s="105">
        <v>0.11306199614426349</v>
      </c>
    </row>
    <row r="11" spans="1:11" ht="16.2" thickBot="1">
      <c r="A11" s="12" t="s">
        <v>16</v>
      </c>
      <c r="B11" s="105">
        <v>0</v>
      </c>
      <c r="C11" s="105">
        <v>10.625401113607872</v>
      </c>
      <c r="D11" s="105">
        <v>3.8791029713937162</v>
      </c>
      <c r="E11" s="105">
        <v>23.607905889323042</v>
      </c>
      <c r="F11" s="105">
        <v>25.039894512702443</v>
      </c>
      <c r="G11" s="105">
        <v>6.1712544148202584</v>
      </c>
      <c r="H11" s="105">
        <v>6.1863374915184615</v>
      </c>
      <c r="I11" s="105">
        <v>7.1146432262502666</v>
      </c>
      <c r="J11" s="105">
        <v>17.177491974459709</v>
      </c>
      <c r="K11" s="105">
        <v>0.19796840592408077</v>
      </c>
    </row>
    <row r="12" spans="1:11" ht="16.2" thickBot="1">
      <c r="A12" s="12" t="s">
        <v>17</v>
      </c>
      <c r="B12" s="105">
        <v>0</v>
      </c>
      <c r="C12" s="105">
        <v>9.1685539802844573</v>
      </c>
      <c r="D12" s="105">
        <v>10.123682430226381</v>
      </c>
      <c r="E12" s="105">
        <v>40.130568392871965</v>
      </c>
      <c r="F12" s="105">
        <v>33.186903413417859</v>
      </c>
      <c r="G12" s="105">
        <v>1.589133173452802</v>
      </c>
      <c r="H12" s="105">
        <v>0</v>
      </c>
      <c r="I12" s="105">
        <v>5.7358619595983447</v>
      </c>
      <c r="J12" s="105">
        <v>6.5296650148067764E-2</v>
      </c>
      <c r="K12" s="105">
        <v>0</v>
      </c>
    </row>
    <row r="13" spans="1:11" ht="16.2" thickBot="1">
      <c r="A13" s="12" t="s">
        <v>18</v>
      </c>
      <c r="B13" s="105">
        <v>0.21866972927565154</v>
      </c>
      <c r="C13" s="105">
        <v>3.6435382695483334</v>
      </c>
      <c r="D13" s="105">
        <v>9.6651669024381111</v>
      </c>
      <c r="E13" s="105">
        <v>9.7362931631582654</v>
      </c>
      <c r="F13" s="105">
        <v>22.214878786523965</v>
      </c>
      <c r="G13" s="105">
        <v>28.47191434809136</v>
      </c>
      <c r="H13" s="105">
        <v>0</v>
      </c>
      <c r="I13" s="105">
        <v>0</v>
      </c>
      <c r="J13" s="105">
        <v>26.049538800964466</v>
      </c>
      <c r="K13" s="105">
        <v>0</v>
      </c>
    </row>
    <row r="14" spans="1:11" ht="16.2" thickBot="1">
      <c r="A14" s="12" t="s">
        <v>193</v>
      </c>
      <c r="B14" s="105">
        <v>0</v>
      </c>
      <c r="C14" s="105">
        <v>0</v>
      </c>
      <c r="D14" s="105">
        <v>0</v>
      </c>
      <c r="E14" s="105">
        <v>29.214257320845249</v>
      </c>
      <c r="F14" s="105">
        <v>24.973330212694098</v>
      </c>
      <c r="G14" s="105">
        <v>4.261207729201316</v>
      </c>
      <c r="H14" s="105">
        <v>41.551204737259319</v>
      </c>
      <c r="I14" s="105">
        <v>0</v>
      </c>
      <c r="J14" s="105">
        <v>0</v>
      </c>
      <c r="K14" s="105">
        <v>0</v>
      </c>
    </row>
    <row r="15" spans="1:11" ht="16.2" thickBot="1">
      <c r="A15" s="12" t="s">
        <v>194</v>
      </c>
      <c r="B15" s="105">
        <v>0</v>
      </c>
      <c r="C15" s="105">
        <v>1.1508350330452715</v>
      </c>
      <c r="D15" s="105">
        <v>0.53921521185025434</v>
      </c>
      <c r="E15" s="105">
        <v>16.386957649331261</v>
      </c>
      <c r="F15" s="105">
        <v>70.479724999837117</v>
      </c>
      <c r="G15" s="105">
        <v>10.767120278777636</v>
      </c>
      <c r="H15" s="105">
        <v>0</v>
      </c>
      <c r="I15" s="105">
        <v>0</v>
      </c>
      <c r="J15" s="105">
        <v>0.67614682715833385</v>
      </c>
      <c r="K15" s="105">
        <v>0</v>
      </c>
    </row>
    <row r="16" spans="1:11" ht="16.2" thickBot="1">
      <c r="A16" s="12" t="s">
        <v>19</v>
      </c>
      <c r="B16" s="105">
        <v>0</v>
      </c>
      <c r="C16" s="105">
        <v>49.815985938397624</v>
      </c>
      <c r="D16" s="105">
        <v>19.895425215788897</v>
      </c>
      <c r="E16" s="105">
        <v>12.70684571070281</v>
      </c>
      <c r="F16" s="105">
        <v>0.68120977571502128</v>
      </c>
      <c r="G16" s="105">
        <v>1.0028934526921127</v>
      </c>
      <c r="H16" s="105">
        <v>12.378464750298404</v>
      </c>
      <c r="I16" s="105">
        <v>0</v>
      </c>
      <c r="J16" s="105">
        <v>3.3237846165426439</v>
      </c>
      <c r="K16" s="105">
        <v>0.19539053986250987</v>
      </c>
    </row>
    <row r="17" spans="1:11" ht="16.2" thickBot="1">
      <c r="A17" s="236" t="s">
        <v>20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pans="1:11" ht="16.2" thickBot="1">
      <c r="A18" s="12" t="s">
        <v>21</v>
      </c>
      <c r="B18" s="105">
        <v>0.2658220732467147</v>
      </c>
      <c r="C18" s="105">
        <v>36.799338024899718</v>
      </c>
      <c r="D18" s="105">
        <v>24.857595669951873</v>
      </c>
      <c r="E18" s="105">
        <v>11.147508622610491</v>
      </c>
      <c r="F18" s="105">
        <v>9.6840863208023169</v>
      </c>
      <c r="G18" s="105">
        <v>5.3250117064059097</v>
      </c>
      <c r="H18" s="105">
        <v>8.1001314493898935</v>
      </c>
      <c r="I18" s="105">
        <v>0.41811293961450141</v>
      </c>
      <c r="J18" s="105">
        <v>3.180991095501859</v>
      </c>
      <c r="K18" s="105">
        <v>0.22140209757645143</v>
      </c>
    </row>
    <row r="19" spans="1:11" ht="16.2" thickBot="1">
      <c r="A19" s="169" t="s">
        <v>87</v>
      </c>
      <c r="B19" s="105">
        <v>0</v>
      </c>
      <c r="C19" s="105">
        <v>49.815985938397624</v>
      </c>
      <c r="D19" s="105">
        <v>19.895425215788897</v>
      </c>
      <c r="E19" s="105">
        <v>12.70684571070281</v>
      </c>
      <c r="F19" s="105">
        <v>0.68120977571502128</v>
      </c>
      <c r="G19" s="105">
        <v>1.0028934526921127</v>
      </c>
      <c r="H19" s="105">
        <v>12.378464750298404</v>
      </c>
      <c r="I19" s="105">
        <v>0</v>
      </c>
      <c r="J19" s="105">
        <v>3.3237846165426439</v>
      </c>
      <c r="K19" s="105">
        <v>0.19539053986250987</v>
      </c>
    </row>
    <row r="20" spans="1:11" ht="16.2" thickBot="1">
      <c r="A20" s="169" t="s">
        <v>88</v>
      </c>
      <c r="B20" s="105">
        <v>0.4157972020472212</v>
      </c>
      <c r="C20" s="105">
        <v>29.455427778718612</v>
      </c>
      <c r="D20" s="105">
        <v>27.657220787247773</v>
      </c>
      <c r="E20" s="105">
        <v>10.267740521437815</v>
      </c>
      <c r="F20" s="105">
        <v>14.763452202398508</v>
      </c>
      <c r="G20" s="105">
        <v>7.7635234292082922</v>
      </c>
      <c r="H20" s="105">
        <v>5.6863229194273792</v>
      </c>
      <c r="I20" s="105">
        <v>0.65400960991713664</v>
      </c>
      <c r="J20" s="105">
        <v>3.100427896033882</v>
      </c>
      <c r="K20" s="105">
        <v>0.23607765356321747</v>
      </c>
    </row>
    <row r="21" spans="1:11" ht="16.2" thickBot="1">
      <c r="A21" s="12" t="s">
        <v>22</v>
      </c>
      <c r="B21" s="105">
        <v>3.7262623055577315E-2</v>
      </c>
      <c r="C21" s="105">
        <v>6.5461259234632712</v>
      </c>
      <c r="D21" s="105">
        <v>9.7176493167499647</v>
      </c>
      <c r="E21" s="105">
        <v>34.908687462251407</v>
      </c>
      <c r="F21" s="105">
        <v>24.871164585711785</v>
      </c>
      <c r="G21" s="105">
        <v>13.820483523651408</v>
      </c>
      <c r="H21" s="105">
        <v>5.9355449191546832</v>
      </c>
      <c r="I21" s="105">
        <v>0.85272322770434184</v>
      </c>
      <c r="J21" s="105">
        <v>1.8527659264755421</v>
      </c>
      <c r="K21" s="105">
        <v>1.4575924917818173</v>
      </c>
    </row>
    <row r="22" spans="1:11" ht="16.2" thickBot="1">
      <c r="A22" s="9" t="s">
        <v>30</v>
      </c>
      <c r="B22" s="105">
        <v>9.6452047603920274E-2</v>
      </c>
      <c r="C22" s="105">
        <v>14.380718689264574</v>
      </c>
      <c r="D22" s="105">
        <v>13.638400401815195</v>
      </c>
      <c r="E22" s="105">
        <v>28.755319045708493</v>
      </c>
      <c r="F22" s="105">
        <v>20.93820787655428</v>
      </c>
      <c r="G22" s="105">
        <v>11.620434093584571</v>
      </c>
      <c r="H22" s="105">
        <v>6.4961020564884588</v>
      </c>
      <c r="I22" s="105">
        <v>0.74017337324278698</v>
      </c>
      <c r="J22" s="105">
        <v>2.1967328171884457</v>
      </c>
      <c r="K22" s="105">
        <v>1.1374595985498268</v>
      </c>
    </row>
    <row r="23" spans="1:11" ht="15.6">
      <c r="A23" s="44" t="s">
        <v>261</v>
      </c>
    </row>
    <row r="24" spans="1:11" ht="15.6">
      <c r="A24" s="44"/>
    </row>
    <row r="25" spans="1:11" ht="15.6">
      <c r="A25" s="44"/>
    </row>
    <row r="26" spans="1:11" ht="15.6">
      <c r="A26" s="44"/>
    </row>
    <row r="27" spans="1:11" ht="15.6">
      <c r="A27" s="44"/>
    </row>
    <row r="28" spans="1:11" ht="15.6">
      <c r="A28" s="44"/>
    </row>
  </sheetData>
  <mergeCells count="3">
    <mergeCell ref="A5:K5"/>
    <mergeCell ref="A17:K17"/>
    <mergeCell ref="A1:K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5E92-BB04-4062-9586-EFBF5AF2B46F}">
  <dimension ref="A1:C25"/>
  <sheetViews>
    <sheetView topLeftCell="A3" workbookViewId="0">
      <selection activeCell="A5" sqref="A5"/>
    </sheetView>
  </sheetViews>
  <sheetFormatPr baseColWidth="10" defaultRowHeight="14.4"/>
  <cols>
    <col min="1" max="1" width="37.6640625" customWidth="1"/>
    <col min="2" max="2" width="25" customWidth="1"/>
    <col min="3" max="3" width="27.33203125" customWidth="1"/>
  </cols>
  <sheetData>
    <row r="1" spans="1:3" ht="15.6">
      <c r="A1" s="13" t="s">
        <v>279</v>
      </c>
    </row>
    <row r="2" spans="1:3" ht="15.6">
      <c r="A2" s="13"/>
    </row>
    <row r="3" spans="1:3" ht="15.6">
      <c r="A3" s="13"/>
    </row>
    <row r="4" spans="1:3" ht="16.2" thickBot="1">
      <c r="A4" s="13"/>
    </row>
    <row r="5" spans="1:3" ht="31.8" thickBot="1">
      <c r="A5" s="10" t="s">
        <v>301</v>
      </c>
      <c r="B5" s="10" t="s">
        <v>111</v>
      </c>
      <c r="C5" s="10" t="s">
        <v>112</v>
      </c>
    </row>
    <row r="6" spans="1:3" ht="16.2" thickBot="1">
      <c r="A6" s="237" t="s">
        <v>10</v>
      </c>
      <c r="B6" s="238"/>
      <c r="C6" s="239"/>
    </row>
    <row r="7" spans="1:3" ht="16.2" thickBot="1">
      <c r="A7" s="6" t="s">
        <v>11</v>
      </c>
      <c r="B7" s="78">
        <v>80.35886802596454</v>
      </c>
      <c r="C7" s="78">
        <v>80.310811569288802</v>
      </c>
    </row>
    <row r="8" spans="1:3" ht="16.2" thickBot="1">
      <c r="A8" s="6" t="s">
        <v>12</v>
      </c>
      <c r="B8" s="78">
        <v>87.202987185622732</v>
      </c>
      <c r="C8" s="78">
        <v>88.598562733638445</v>
      </c>
    </row>
    <row r="9" spans="1:3" ht="16.2" thickBot="1">
      <c r="A9" s="6" t="s">
        <v>13</v>
      </c>
      <c r="B9" s="78">
        <v>78.854381839802542</v>
      </c>
      <c r="C9" s="78">
        <v>81.189416682933242</v>
      </c>
    </row>
    <row r="10" spans="1:3" ht="16.2" thickBot="1">
      <c r="A10" s="6" t="s">
        <v>14</v>
      </c>
      <c r="B10" s="78">
        <v>61.262476731789341</v>
      </c>
      <c r="C10" s="78">
        <v>61.935574888826451</v>
      </c>
    </row>
    <row r="11" spans="1:3" ht="16.2" thickBot="1">
      <c r="A11" s="6" t="s">
        <v>15</v>
      </c>
      <c r="B11" s="78">
        <v>75.695202104449081</v>
      </c>
      <c r="C11" s="78">
        <v>81.980787589309244</v>
      </c>
    </row>
    <row r="12" spans="1:3" ht="16.2" thickBot="1">
      <c r="A12" s="6" t="s">
        <v>16</v>
      </c>
      <c r="B12" s="78">
        <v>86.448796017222406</v>
      </c>
      <c r="C12" s="78">
        <v>63.152304487027003</v>
      </c>
    </row>
    <row r="13" spans="1:3" ht="16.2" thickBot="1">
      <c r="A13" s="6" t="s">
        <v>17</v>
      </c>
      <c r="B13" s="78">
        <v>98.704526175710768</v>
      </c>
      <c r="C13" s="78">
        <v>92.60970821680074</v>
      </c>
    </row>
    <row r="14" spans="1:3" ht="16.2" thickBot="1">
      <c r="A14" s="6" t="s">
        <v>18</v>
      </c>
      <c r="B14" s="78">
        <v>42.905630480869981</v>
      </c>
      <c r="C14" s="78">
        <v>45.478546850944319</v>
      </c>
    </row>
    <row r="15" spans="1:3" ht="16.2" thickBot="1">
      <c r="A15" s="12" t="s">
        <v>193</v>
      </c>
      <c r="B15" s="78">
        <v>26.485122851193033</v>
      </c>
      <c r="C15" s="78">
        <v>54.187587533539336</v>
      </c>
    </row>
    <row r="16" spans="1:3" ht="16.2" thickBot="1">
      <c r="A16" s="12" t="s">
        <v>194</v>
      </c>
      <c r="B16" s="78">
        <v>61.202633341183855</v>
      </c>
      <c r="C16" s="78">
        <v>88.556732894064055</v>
      </c>
    </row>
    <row r="17" spans="1:3" ht="16.2" thickBot="1">
      <c r="A17" s="6" t="s">
        <v>19</v>
      </c>
      <c r="B17" s="78">
        <v>82.55511556996403</v>
      </c>
      <c r="C17" s="78">
        <v>83.099466640604447</v>
      </c>
    </row>
    <row r="18" spans="1:3" ht="16.2" thickBot="1">
      <c r="A18" s="237" t="s">
        <v>20</v>
      </c>
      <c r="B18" s="238"/>
      <c r="C18" s="239"/>
    </row>
    <row r="19" spans="1:3" ht="16.2" thickBot="1">
      <c r="A19" s="12" t="s">
        <v>21</v>
      </c>
      <c r="B19" s="78">
        <v>83.021027717801658</v>
      </c>
      <c r="C19" s="78">
        <v>82.75435071151152</v>
      </c>
    </row>
    <row r="20" spans="1:3" ht="16.2" thickBot="1">
      <c r="A20" s="20" t="s">
        <v>87</v>
      </c>
      <c r="B20" s="78">
        <v>82.55511556996403</v>
      </c>
      <c r="C20" s="78">
        <v>83.099466640604447</v>
      </c>
    </row>
    <row r="21" spans="1:3" ht="16.2" thickBot="1">
      <c r="A21" s="20" t="s">
        <v>88</v>
      </c>
      <c r="B21" s="78">
        <v>83.283892398406238</v>
      </c>
      <c r="C21" s="78">
        <v>82.559638491850166</v>
      </c>
    </row>
    <row r="22" spans="1:3" ht="16.2" thickBot="1">
      <c r="A22" s="6" t="s">
        <v>22</v>
      </c>
      <c r="B22" s="78">
        <v>74.876102407956409</v>
      </c>
      <c r="C22" s="78">
        <v>76.080889911231992</v>
      </c>
    </row>
    <row r="23" spans="1:3" ht="16.2" thickBot="1">
      <c r="A23" s="7" t="s">
        <v>30</v>
      </c>
      <c r="B23" s="79">
        <v>76.985371754184669</v>
      </c>
      <c r="C23" s="79">
        <v>77.8090980609459</v>
      </c>
    </row>
    <row r="24" spans="1:3" ht="15.6">
      <c r="B24" s="11" t="s">
        <v>261</v>
      </c>
    </row>
    <row r="25" spans="1:3">
      <c r="A25" s="46"/>
    </row>
  </sheetData>
  <mergeCells count="2">
    <mergeCell ref="A6:C6"/>
    <mergeCell ref="A18:C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2"/>
  <sheetViews>
    <sheetView workbookViewId="0">
      <selection activeCell="E16" sqref="E16"/>
    </sheetView>
  </sheetViews>
  <sheetFormatPr baseColWidth="10" defaultRowHeight="14.4"/>
  <sheetData>
    <row r="7" spans="2:7" ht="15.75" customHeight="1">
      <c r="B7" s="187" t="s">
        <v>0</v>
      </c>
      <c r="C7" s="187"/>
      <c r="D7" s="187"/>
      <c r="E7" s="187"/>
      <c r="F7" s="187"/>
      <c r="G7" s="187"/>
    </row>
    <row r="8" spans="2:7">
      <c r="B8" s="187"/>
      <c r="C8" s="187"/>
      <c r="D8" s="187"/>
      <c r="E8" s="187"/>
      <c r="F8" s="187"/>
      <c r="G8" s="187"/>
    </row>
    <row r="9" spans="2:7">
      <c r="B9" s="187"/>
      <c r="C9" s="187"/>
      <c r="D9" s="187"/>
      <c r="E9" s="187"/>
      <c r="F9" s="187"/>
      <c r="G9" s="187"/>
    </row>
    <row r="10" spans="2:7">
      <c r="B10" s="187"/>
      <c r="C10" s="187"/>
      <c r="D10" s="187"/>
      <c r="E10" s="187"/>
      <c r="F10" s="187"/>
      <c r="G10" s="187"/>
    </row>
    <row r="11" spans="2:7" ht="37.5" customHeight="1">
      <c r="B11" s="187"/>
      <c r="C11" s="187"/>
      <c r="D11" s="187"/>
      <c r="E11" s="187"/>
      <c r="F11" s="187"/>
      <c r="G11" s="187"/>
    </row>
    <row r="12" spans="2:7" ht="38.25" customHeight="1">
      <c r="B12" s="187"/>
      <c r="C12" s="187"/>
      <c r="D12" s="187"/>
      <c r="E12" s="187"/>
      <c r="F12" s="187"/>
      <c r="G12" s="187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B006-5174-4525-B582-EA18BFC77FF4}">
  <dimension ref="A1:H24"/>
  <sheetViews>
    <sheetView workbookViewId="0">
      <selection activeCell="A5" sqref="A5"/>
    </sheetView>
  </sheetViews>
  <sheetFormatPr baseColWidth="10" defaultRowHeight="14.4"/>
  <cols>
    <col min="1" max="1" width="30.109375" customWidth="1"/>
    <col min="2" max="2" width="18.77734375" customWidth="1"/>
  </cols>
  <sheetData>
    <row r="1" spans="1:8">
      <c r="A1" s="47"/>
    </row>
    <row r="2" spans="1:8" ht="15.6">
      <c r="A2" s="234" t="s">
        <v>280</v>
      </c>
      <c r="B2" s="234"/>
      <c r="C2" s="234"/>
      <c r="D2" s="234"/>
      <c r="E2" s="234"/>
      <c r="F2" s="234"/>
      <c r="G2" s="234"/>
      <c r="H2" s="234"/>
    </row>
    <row r="3" spans="1:8" ht="15.6">
      <c r="A3" s="103"/>
      <c r="B3" s="103"/>
      <c r="C3" s="103"/>
      <c r="D3" s="103"/>
      <c r="E3" s="103"/>
      <c r="F3" s="103"/>
      <c r="G3" s="103"/>
      <c r="H3" s="103"/>
    </row>
    <row r="4" spans="1:8" ht="16.2" thickBot="1">
      <c r="A4" s="87"/>
      <c r="B4" s="87"/>
      <c r="C4" s="87"/>
      <c r="D4" s="87"/>
      <c r="E4" s="87"/>
      <c r="F4" s="87"/>
      <c r="G4" s="87"/>
      <c r="H4" s="87"/>
    </row>
    <row r="5" spans="1:8" ht="55.8" thickBot="1">
      <c r="A5" s="35" t="s">
        <v>301</v>
      </c>
      <c r="B5" s="35" t="s">
        <v>113</v>
      </c>
      <c r="C5" s="35" t="s">
        <v>114</v>
      </c>
      <c r="D5" s="35" t="s">
        <v>281</v>
      </c>
      <c r="E5" s="35" t="s">
        <v>115</v>
      </c>
      <c r="F5" s="35" t="s">
        <v>282</v>
      </c>
      <c r="G5" s="35" t="s">
        <v>129</v>
      </c>
      <c r="H5" s="35" t="s">
        <v>130</v>
      </c>
    </row>
    <row r="6" spans="1:8" ht="16.2" thickBot="1">
      <c r="A6" s="237" t="s">
        <v>10</v>
      </c>
      <c r="B6" s="238"/>
      <c r="C6" s="238"/>
      <c r="D6" s="238"/>
      <c r="E6" s="238"/>
      <c r="F6" s="238"/>
      <c r="G6" s="238"/>
      <c r="H6" s="240"/>
    </row>
    <row r="7" spans="1:8" ht="16.2" thickBot="1">
      <c r="A7" s="6" t="s">
        <v>11</v>
      </c>
      <c r="B7" s="78">
        <v>2.3035680589423482</v>
      </c>
      <c r="C7" s="78">
        <v>6.8377412695964059</v>
      </c>
      <c r="D7" s="78">
        <v>3.9275368902140269</v>
      </c>
      <c r="E7" s="78">
        <v>16.731605599297723</v>
      </c>
      <c r="F7" s="78">
        <v>65.122261674973487</v>
      </c>
      <c r="G7" s="78">
        <v>5.0319986438243998</v>
      </c>
      <c r="H7" s="78">
        <v>4.5287863151543879E-2</v>
      </c>
    </row>
    <row r="8" spans="1:8" ht="16.2" thickBot="1">
      <c r="A8" s="6" t="s">
        <v>12</v>
      </c>
      <c r="B8" s="78">
        <v>11.199851311653736</v>
      </c>
      <c r="C8" s="78">
        <v>2.0571785283495472</v>
      </c>
      <c r="D8" s="78">
        <v>16.991652025424784</v>
      </c>
      <c r="E8" s="78">
        <v>9.1673474818828424</v>
      </c>
      <c r="F8" s="78">
        <v>60.546720274678592</v>
      </c>
      <c r="G8" s="78">
        <v>3.7250378010654082E-2</v>
      </c>
      <c r="H8" s="78">
        <v>0</v>
      </c>
    </row>
    <row r="9" spans="1:8" ht="16.2" thickBot="1">
      <c r="A9" s="6" t="s">
        <v>13</v>
      </c>
      <c r="B9" s="78">
        <v>0.81910189088843566</v>
      </c>
      <c r="C9" s="78">
        <v>0.5203824505034772</v>
      </c>
      <c r="D9" s="78">
        <v>6.1062230624351574</v>
      </c>
      <c r="E9" s="78">
        <v>45.968743078745234</v>
      </c>
      <c r="F9" s="78">
        <v>43.908421595847379</v>
      </c>
      <c r="G9" s="78">
        <v>2.4852268384677032</v>
      </c>
      <c r="H9" s="78">
        <v>0.19190108311270745</v>
      </c>
    </row>
    <row r="10" spans="1:8" ht="16.2" thickBot="1">
      <c r="A10" s="6" t="s">
        <v>14</v>
      </c>
      <c r="B10" s="78">
        <v>1.1192606956119426</v>
      </c>
      <c r="C10" s="78">
        <v>7.5568550619317651E-2</v>
      </c>
      <c r="D10" s="78">
        <v>6.8957661819402594</v>
      </c>
      <c r="E10" s="78">
        <v>26.069583707493791</v>
      </c>
      <c r="F10" s="78">
        <v>64.255845348149791</v>
      </c>
      <c r="G10" s="78">
        <v>1.3517746285358263</v>
      </c>
      <c r="H10" s="78">
        <v>0.23220088764921218</v>
      </c>
    </row>
    <row r="11" spans="1:8" ht="16.2" thickBot="1">
      <c r="A11" s="6" t="s">
        <v>15</v>
      </c>
      <c r="B11" s="78">
        <v>1.6829818532658174</v>
      </c>
      <c r="C11" s="78">
        <v>0.17507421127433295</v>
      </c>
      <c r="D11" s="78">
        <v>12.611271806270141</v>
      </c>
      <c r="E11" s="78">
        <v>2.9103678837724276</v>
      </c>
      <c r="F11" s="78">
        <v>59.715994555158446</v>
      </c>
      <c r="G11" s="78">
        <v>22.876620274849049</v>
      </c>
      <c r="H11" s="78">
        <v>2.7689415410101611E-2</v>
      </c>
    </row>
    <row r="12" spans="1:8" ht="16.2" thickBot="1">
      <c r="A12" s="6" t="s">
        <v>16</v>
      </c>
      <c r="B12" s="78">
        <v>2.9951730962321235</v>
      </c>
      <c r="C12" s="78">
        <v>0.12116971527383853</v>
      </c>
      <c r="D12" s="78">
        <v>5.6848569526235666</v>
      </c>
      <c r="E12" s="78">
        <v>41.892644027984225</v>
      </c>
      <c r="F12" s="78">
        <v>34.450055004453915</v>
      </c>
      <c r="G12" s="78">
        <v>14.856101203432148</v>
      </c>
      <c r="H12" s="78">
        <v>0</v>
      </c>
    </row>
    <row r="13" spans="1:8" ht="16.2" thickBot="1">
      <c r="A13" s="6" t="s">
        <v>17</v>
      </c>
      <c r="B13" s="78">
        <v>0.60380015703489365</v>
      </c>
      <c r="C13" s="78">
        <v>0.47426877324323591</v>
      </c>
      <c r="D13" s="78">
        <v>0.94979927588960855</v>
      </c>
      <c r="E13" s="78">
        <v>28.539708358803097</v>
      </c>
      <c r="F13" s="78">
        <v>64.434762534251263</v>
      </c>
      <c r="G13" s="78">
        <v>4.8841117430418537</v>
      </c>
      <c r="H13" s="78">
        <v>0.11354915773600328</v>
      </c>
    </row>
    <row r="14" spans="1:8" ht="16.2" thickBot="1">
      <c r="A14" s="6" t="s">
        <v>18</v>
      </c>
      <c r="B14" s="78">
        <v>14.986069882358748</v>
      </c>
      <c r="C14" s="78">
        <v>0.77874528287033207</v>
      </c>
      <c r="D14" s="78">
        <v>1.0108151021736433</v>
      </c>
      <c r="E14" s="78">
        <v>22.04268120859318</v>
      </c>
      <c r="F14" s="78">
        <v>22.096552908595481</v>
      </c>
      <c r="G14" s="78">
        <v>39.085135615408724</v>
      </c>
      <c r="H14" s="78">
        <v>0</v>
      </c>
    </row>
    <row r="15" spans="1:8" ht="16.2" thickBot="1">
      <c r="A15" s="12" t="s">
        <v>193</v>
      </c>
      <c r="B15" s="78">
        <v>0</v>
      </c>
      <c r="C15" s="78">
        <v>0</v>
      </c>
      <c r="D15" s="78">
        <v>0</v>
      </c>
      <c r="E15" s="78">
        <v>48.277728549610579</v>
      </c>
      <c r="F15" s="78">
        <v>4.1866910484377762</v>
      </c>
      <c r="G15" s="78">
        <v>47.53558040195162</v>
      </c>
      <c r="H15" s="78">
        <v>0</v>
      </c>
    </row>
    <row r="16" spans="1:8" ht="16.2" thickBot="1">
      <c r="A16" s="12" t="s">
        <v>194</v>
      </c>
      <c r="B16" s="78">
        <v>0</v>
      </c>
      <c r="C16" s="78">
        <v>0</v>
      </c>
      <c r="D16" s="78">
        <v>0</v>
      </c>
      <c r="E16" s="78">
        <v>33.569845708453641</v>
      </c>
      <c r="F16" s="78">
        <v>22.898334147757655</v>
      </c>
      <c r="G16" s="78">
        <v>43.531820143788586</v>
      </c>
      <c r="H16" s="78">
        <v>0</v>
      </c>
    </row>
    <row r="17" spans="1:8" ht="16.2" thickBot="1">
      <c r="A17" s="6" t="s">
        <v>19</v>
      </c>
      <c r="B17" s="78">
        <v>19.194387608642067</v>
      </c>
      <c r="C17" s="78">
        <v>2.4842606844406858</v>
      </c>
      <c r="D17" s="78">
        <v>13.674193346878866</v>
      </c>
      <c r="E17" s="78">
        <v>14.376647533300563</v>
      </c>
      <c r="F17" s="78">
        <v>50.150920917452183</v>
      </c>
      <c r="G17" s="78">
        <v>0.11958990928575723</v>
      </c>
      <c r="H17" s="78">
        <v>0</v>
      </c>
    </row>
    <row r="18" spans="1:8" ht="16.2" thickBot="1">
      <c r="A18" s="237" t="s">
        <v>20</v>
      </c>
      <c r="B18" s="238"/>
      <c r="C18" s="238"/>
      <c r="D18" s="238"/>
      <c r="E18" s="238"/>
      <c r="F18" s="238"/>
      <c r="G18" s="238"/>
      <c r="H18" s="240"/>
    </row>
    <row r="19" spans="1:8" ht="16.2" thickBot="1">
      <c r="A19" s="6" t="s">
        <v>21</v>
      </c>
      <c r="B19" s="78">
        <v>10.69211903197348</v>
      </c>
      <c r="C19" s="78">
        <v>2.4106113808533638</v>
      </c>
      <c r="D19" s="78">
        <v>10.795098019110842</v>
      </c>
      <c r="E19" s="78">
        <v>20.899289421544875</v>
      </c>
      <c r="F19" s="78">
        <v>54.477904819978697</v>
      </c>
      <c r="G19" s="78">
        <v>0.60661403883095755</v>
      </c>
      <c r="H19" s="78">
        <v>0.11836328770764759</v>
      </c>
    </row>
    <row r="20" spans="1:8" ht="16.2" thickBot="1">
      <c r="A20" s="20" t="s">
        <v>87</v>
      </c>
      <c r="B20" s="78">
        <v>19.194387608642067</v>
      </c>
      <c r="C20" s="78">
        <v>2.4842606844406858</v>
      </c>
      <c r="D20" s="78">
        <v>13.674193346878866</v>
      </c>
      <c r="E20" s="78">
        <v>14.376647533300563</v>
      </c>
      <c r="F20" s="78">
        <v>50.150920917452183</v>
      </c>
      <c r="G20" s="78">
        <v>0.11958990928575723</v>
      </c>
      <c r="H20" s="78">
        <v>0</v>
      </c>
    </row>
    <row r="21" spans="1:8" ht="16.2" thickBot="1">
      <c r="A21" s="20" t="s">
        <v>88</v>
      </c>
      <c r="B21" s="78">
        <v>5.8951929930328673</v>
      </c>
      <c r="C21" s="78">
        <v>2.369058910598862</v>
      </c>
      <c r="D21" s="78">
        <v>9.1707306844607306</v>
      </c>
      <c r="E21" s="78">
        <v>24.579322630830337</v>
      </c>
      <c r="F21" s="78">
        <v>56.919161711000108</v>
      </c>
      <c r="G21" s="78">
        <v>0.88138996569578487</v>
      </c>
      <c r="H21" s="78">
        <v>0.18514310438122492</v>
      </c>
    </row>
    <row r="22" spans="1:8" ht="16.2" thickBot="1">
      <c r="A22" s="6" t="s">
        <v>22</v>
      </c>
      <c r="B22" s="78">
        <v>2.586614446382987</v>
      </c>
      <c r="C22" s="78">
        <v>1.2151882402397274</v>
      </c>
      <c r="D22" s="78">
        <v>8.3183792668132828</v>
      </c>
      <c r="E22" s="78">
        <v>22.840002446025427</v>
      </c>
      <c r="F22" s="78">
        <v>55.083049992402501</v>
      </c>
      <c r="G22" s="78">
        <v>9.8795517981077712</v>
      </c>
      <c r="H22" s="78">
        <v>7.7213810027966429E-2</v>
      </c>
    </row>
    <row r="23" spans="1:8" ht="16.2" thickBot="1">
      <c r="A23" s="7" t="s">
        <v>30</v>
      </c>
      <c r="B23" s="79">
        <v>4.6856751139416879</v>
      </c>
      <c r="C23" s="79">
        <v>1.5247637477303355</v>
      </c>
      <c r="D23" s="79">
        <v>8.9597684440886258</v>
      </c>
      <c r="E23" s="79">
        <v>22.337421226844235</v>
      </c>
      <c r="F23" s="79">
        <v>54.926337178760988</v>
      </c>
      <c r="G23" s="79">
        <v>7.4781641093240498</v>
      </c>
      <c r="H23" s="79">
        <v>8.7870179310831381E-2</v>
      </c>
    </row>
    <row r="24" spans="1:8" ht="15.6">
      <c r="C24" s="11" t="s">
        <v>261</v>
      </c>
    </row>
  </sheetData>
  <mergeCells count="3">
    <mergeCell ref="A2:H2"/>
    <mergeCell ref="A6:H6"/>
    <mergeCell ref="A18:H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F247-AF11-4054-9D65-538EEBCD0172}">
  <dimension ref="A1:E34"/>
  <sheetViews>
    <sheetView workbookViewId="0">
      <selection activeCell="F19" sqref="F18:F19"/>
    </sheetView>
  </sheetViews>
  <sheetFormatPr baseColWidth="10" defaultRowHeight="14.4"/>
  <cols>
    <col min="1" max="1" width="23.109375" customWidth="1"/>
    <col min="2" max="2" width="23.5546875" customWidth="1"/>
    <col min="3" max="3" width="23.6640625" customWidth="1"/>
    <col min="4" max="4" width="21.44140625" customWidth="1"/>
  </cols>
  <sheetData>
    <row r="1" spans="1:5" ht="15.6">
      <c r="A1" s="242" t="s">
        <v>283</v>
      </c>
      <c r="B1" s="242"/>
      <c r="C1" s="242"/>
      <c r="D1" s="242"/>
      <c r="E1" s="242"/>
    </row>
    <row r="2" spans="1:5">
      <c r="A2" s="170"/>
      <c r="B2" s="170"/>
      <c r="C2" s="170"/>
      <c r="D2" s="170"/>
      <c r="E2" s="170"/>
    </row>
    <row r="3" spans="1:5" ht="15" thickBot="1">
      <c r="A3" s="90"/>
      <c r="B3" s="90"/>
      <c r="C3" s="90"/>
      <c r="D3" s="90"/>
      <c r="E3" s="90"/>
    </row>
    <row r="4" spans="1:5" ht="28.2" thickBot="1">
      <c r="A4" s="35" t="s">
        <v>301</v>
      </c>
      <c r="B4" s="10" t="s">
        <v>116</v>
      </c>
      <c r="C4" s="10" t="s">
        <v>117</v>
      </c>
      <c r="D4" s="49" t="s">
        <v>118</v>
      </c>
      <c r="E4" s="49" t="s">
        <v>119</v>
      </c>
    </row>
    <row r="5" spans="1:5" ht="16.2" thickBot="1">
      <c r="A5" s="194" t="s">
        <v>10</v>
      </c>
      <c r="B5" s="195"/>
      <c r="C5" s="195"/>
      <c r="D5" s="195"/>
      <c r="E5" s="241"/>
    </row>
    <row r="6" spans="1:5" ht="16.2" thickBot="1">
      <c r="A6" s="6" t="s">
        <v>11</v>
      </c>
      <c r="B6" s="77">
        <v>13.06884621875278</v>
      </c>
      <c r="C6" s="78">
        <v>81.853867274271209</v>
      </c>
      <c r="D6" s="80">
        <v>5.0319986438243998</v>
      </c>
      <c r="E6" s="80">
        <v>4.5287863151543879E-2</v>
      </c>
    </row>
    <row r="7" spans="1:5" ht="16.2" thickBot="1">
      <c r="A7" s="6" t="s">
        <v>12</v>
      </c>
      <c r="B7" s="77">
        <v>30.248681865428068</v>
      </c>
      <c r="C7" s="78">
        <v>69.714067756561434</v>
      </c>
      <c r="D7" s="80">
        <v>3.7250378010654082E-2</v>
      </c>
      <c r="E7" s="80">
        <v>0</v>
      </c>
    </row>
    <row r="8" spans="1:5" ht="16.2" thickBot="1">
      <c r="A8" s="6" t="s">
        <v>13</v>
      </c>
      <c r="B8" s="77">
        <v>7.4457074038270701</v>
      </c>
      <c r="C8" s="78">
        <v>89.87716467459262</v>
      </c>
      <c r="D8" s="80">
        <v>2.4852268384677032</v>
      </c>
      <c r="E8" s="80">
        <v>0.19190108311270745</v>
      </c>
    </row>
    <row r="9" spans="1:5" ht="16.2" thickBot="1">
      <c r="A9" s="6" t="s">
        <v>14</v>
      </c>
      <c r="B9" s="77">
        <v>8.09059542817152</v>
      </c>
      <c r="C9" s="78">
        <v>90.325429055643582</v>
      </c>
      <c r="D9" s="80">
        <v>1.3517746285358263</v>
      </c>
      <c r="E9" s="80">
        <v>0.23220088764921218</v>
      </c>
    </row>
    <row r="10" spans="1:5" ht="16.2" thickBot="1">
      <c r="A10" s="6" t="s">
        <v>15</v>
      </c>
      <c r="B10" s="77">
        <v>14.469327870810291</v>
      </c>
      <c r="C10" s="78">
        <v>62.626362438930876</v>
      </c>
      <c r="D10" s="80">
        <v>22.876620274849049</v>
      </c>
      <c r="E10" s="80">
        <v>2.7689415410101611E-2</v>
      </c>
    </row>
    <row r="11" spans="1:5" ht="16.2" thickBot="1">
      <c r="A11" s="6" t="s">
        <v>16</v>
      </c>
      <c r="B11" s="77">
        <v>8.8011997641295281</v>
      </c>
      <c r="C11" s="78">
        <v>76.342699032438134</v>
      </c>
      <c r="D11" s="80">
        <v>14.856101203432148</v>
      </c>
      <c r="E11" s="80">
        <v>0</v>
      </c>
    </row>
    <row r="12" spans="1:5" ht="16.2" thickBot="1">
      <c r="A12" s="6" t="s">
        <v>17</v>
      </c>
      <c r="B12" s="77">
        <v>2.0278682061677382</v>
      </c>
      <c r="C12" s="78">
        <v>92.97447089305436</v>
      </c>
      <c r="D12" s="80">
        <v>4.8841117430418537</v>
      </c>
      <c r="E12" s="80">
        <v>0.11354915773600328</v>
      </c>
    </row>
    <row r="13" spans="1:5" ht="16.2" thickBot="1">
      <c r="A13" s="6" t="s">
        <v>18</v>
      </c>
      <c r="B13" s="77">
        <v>16.775630267402725</v>
      </c>
      <c r="C13" s="78">
        <v>44.139234117188664</v>
      </c>
      <c r="D13" s="80">
        <v>39.085135615408724</v>
      </c>
      <c r="E13" s="80">
        <v>0</v>
      </c>
    </row>
    <row r="14" spans="1:5" ht="16.2" thickBot="1">
      <c r="A14" s="12" t="s">
        <v>193</v>
      </c>
      <c r="B14" s="77">
        <v>0</v>
      </c>
      <c r="C14" s="78">
        <v>52.464419598048352</v>
      </c>
      <c r="D14" s="80">
        <v>47.53558040195162</v>
      </c>
      <c r="E14" s="80">
        <v>0</v>
      </c>
    </row>
    <row r="15" spans="1:5" ht="16.2" thickBot="1">
      <c r="A15" s="12" t="s">
        <v>194</v>
      </c>
      <c r="B15" s="77">
        <v>0</v>
      </c>
      <c r="C15" s="78">
        <v>56.468179856211293</v>
      </c>
      <c r="D15" s="80">
        <v>43.531820143788586</v>
      </c>
      <c r="E15" s="80">
        <v>0</v>
      </c>
    </row>
    <row r="16" spans="1:5" ht="16.2" thickBot="1">
      <c r="A16" s="6" t="s">
        <v>19</v>
      </c>
      <c r="B16" s="77">
        <v>35.352841639961618</v>
      </c>
      <c r="C16" s="78">
        <v>64.527568450752739</v>
      </c>
      <c r="D16" s="80">
        <v>0.11958990928575723</v>
      </c>
      <c r="E16" s="80">
        <v>0</v>
      </c>
    </row>
    <row r="17" spans="1:5" ht="16.2" thickBot="1">
      <c r="A17" s="194" t="s">
        <v>20</v>
      </c>
      <c r="B17" s="195">
        <v>0</v>
      </c>
      <c r="C17" s="195">
        <v>0</v>
      </c>
      <c r="D17" s="195">
        <v>0</v>
      </c>
      <c r="E17" s="241">
        <v>0</v>
      </c>
    </row>
    <row r="18" spans="1:5" ht="16.2" thickBot="1">
      <c r="A18" s="6" t="s">
        <v>21</v>
      </c>
      <c r="B18" s="77">
        <v>23.897828431937686</v>
      </c>
      <c r="C18" s="78">
        <v>75.377194241523569</v>
      </c>
      <c r="D18" s="80">
        <v>0.60661403883095755</v>
      </c>
      <c r="E18" s="80">
        <v>0.11836328770764759</v>
      </c>
    </row>
    <row r="19" spans="1:5" ht="16.2" thickBot="1">
      <c r="A19" s="20" t="s">
        <v>87</v>
      </c>
      <c r="B19" s="77">
        <v>35.352841639961618</v>
      </c>
      <c r="C19" s="78">
        <v>64.527568450752739</v>
      </c>
      <c r="D19" s="80">
        <v>0.11958990928575723</v>
      </c>
      <c r="E19" s="80">
        <v>0</v>
      </c>
    </row>
    <row r="20" spans="1:5" ht="16.2" thickBot="1">
      <c r="A20" s="20" t="s">
        <v>88</v>
      </c>
      <c r="B20" s="77">
        <v>17.43498258809246</v>
      </c>
      <c r="C20" s="78">
        <v>81.498484341830448</v>
      </c>
      <c r="D20" s="80">
        <v>0.88138996569578487</v>
      </c>
      <c r="E20" s="80">
        <v>0.18514310438122492</v>
      </c>
    </row>
    <row r="21" spans="1:5" ht="16.2" thickBot="1">
      <c r="A21" s="6" t="s">
        <v>22</v>
      </c>
      <c r="B21" s="77">
        <v>12.120181953435997</v>
      </c>
      <c r="C21" s="78">
        <v>77.923052438427931</v>
      </c>
      <c r="D21" s="80">
        <v>9.8795517981077712</v>
      </c>
      <c r="E21" s="80">
        <v>7.7213810027966429E-2</v>
      </c>
    </row>
    <row r="22" spans="1:5" ht="16.2" thickBot="1">
      <c r="A22" s="7" t="s">
        <v>30</v>
      </c>
      <c r="B22" s="77">
        <v>15.170207305760648</v>
      </c>
      <c r="C22" s="78">
        <v>77.263758405605216</v>
      </c>
      <c r="D22" s="80">
        <v>7.4781641093240498</v>
      </c>
      <c r="E22" s="80">
        <v>8.7870179310831381E-2</v>
      </c>
    </row>
    <row r="23" spans="1:5" ht="15.6">
      <c r="B23" s="11" t="s">
        <v>261</v>
      </c>
    </row>
    <row r="24" spans="1:5">
      <c r="A24" s="50" t="s">
        <v>138</v>
      </c>
    </row>
    <row r="25" spans="1:5">
      <c r="A25" s="51" t="s">
        <v>139</v>
      </c>
    </row>
    <row r="26" spans="1:5" ht="15.6">
      <c r="A26" s="11"/>
    </row>
    <row r="27" spans="1:5" ht="15.6">
      <c r="A27" s="11"/>
    </row>
    <row r="28" spans="1:5" ht="15.6">
      <c r="A28" s="11"/>
    </row>
    <row r="29" spans="1:5" ht="15.6">
      <c r="A29" s="11"/>
    </row>
    <row r="30" spans="1:5" ht="15.6">
      <c r="A30" s="11"/>
    </row>
    <row r="31" spans="1:5" ht="15.6">
      <c r="A31" s="11"/>
    </row>
    <row r="32" spans="1:5" ht="15.6">
      <c r="A32" s="11"/>
    </row>
    <row r="33" spans="1:1" ht="15.6">
      <c r="A33" s="11"/>
    </row>
    <row r="34" spans="1:1" ht="15.6">
      <c r="A34" s="11"/>
    </row>
  </sheetData>
  <mergeCells count="3">
    <mergeCell ref="A17:E17"/>
    <mergeCell ref="A1:E1"/>
    <mergeCell ref="A5:E5"/>
  </mergeCells>
  <hyperlinks>
    <hyperlink ref="A1" location="_ftn3" display="_ftn3" xr:uid="{AC6720B7-0319-4212-9CF7-04E4680F99A1}"/>
    <hyperlink ref="A24" location="_ftnref3" display="_ftnref3" xr:uid="{853C8DE3-7EA8-4D3D-8DBC-A2559F31CE2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B349-6DB3-4DE6-8141-798FD6464EB9}">
  <dimension ref="A1:K26"/>
  <sheetViews>
    <sheetView workbookViewId="0">
      <selection activeCell="A3" activeCellId="1" sqref="A4 A3:XFD3"/>
    </sheetView>
  </sheetViews>
  <sheetFormatPr baseColWidth="10" defaultRowHeight="14.4"/>
  <cols>
    <col min="1" max="1" width="27" customWidth="1"/>
    <col min="5" max="5" width="24.33203125" customWidth="1"/>
  </cols>
  <sheetData>
    <row r="1" spans="1:11" ht="15.6">
      <c r="A1" s="234" t="s">
        <v>284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.6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6.2" thickBo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47.4" thickBot="1">
      <c r="A4" s="49" t="s">
        <v>301</v>
      </c>
      <c r="B4" s="49" t="s">
        <v>285</v>
      </c>
      <c r="C4" s="49" t="s">
        <v>120</v>
      </c>
      <c r="D4" s="49" t="s">
        <v>121</v>
      </c>
      <c r="E4" s="49" t="s">
        <v>122</v>
      </c>
      <c r="F4" s="49" t="s">
        <v>127</v>
      </c>
      <c r="G4" s="49" t="s">
        <v>128</v>
      </c>
      <c r="H4" s="49" t="s">
        <v>123</v>
      </c>
      <c r="I4" s="49" t="s">
        <v>124</v>
      </c>
      <c r="J4" s="49" t="s">
        <v>118</v>
      </c>
      <c r="K4" s="49" t="s">
        <v>119</v>
      </c>
    </row>
    <row r="5" spans="1:11" ht="16.2" thickBot="1">
      <c r="A5" s="194" t="s">
        <v>10</v>
      </c>
      <c r="B5" s="195"/>
      <c r="C5" s="195"/>
      <c r="D5" s="195"/>
      <c r="E5" s="195"/>
      <c r="F5" s="195"/>
      <c r="G5" s="195"/>
      <c r="H5" s="195"/>
      <c r="I5" s="195"/>
      <c r="J5" s="195"/>
      <c r="K5" s="241"/>
    </row>
    <row r="6" spans="1:11" ht="16.2" thickBot="1">
      <c r="A6" s="6" t="s">
        <v>11</v>
      </c>
      <c r="B6" s="78">
        <v>2.3903299175749702</v>
      </c>
      <c r="C6" s="78">
        <v>1.0358605801996801</v>
      </c>
      <c r="D6" s="78">
        <v>1.1958108586469622</v>
      </c>
      <c r="E6" s="78">
        <v>20.781193714810474</v>
      </c>
      <c r="F6" s="78">
        <v>5.4295286112587888</v>
      </c>
      <c r="G6" s="78">
        <v>0</v>
      </c>
      <c r="H6" s="78">
        <v>1.2047775367161659</v>
      </c>
      <c r="I6" s="78">
        <v>23.450564998948082</v>
      </c>
      <c r="J6" s="78">
        <v>43.973784479199239</v>
      </c>
      <c r="K6" s="78">
        <v>0.53814930264564853</v>
      </c>
    </row>
    <row r="7" spans="1:11" ht="16.2" thickBot="1">
      <c r="A7" s="6" t="s">
        <v>12</v>
      </c>
      <c r="B7" s="78">
        <v>26.33378767632502</v>
      </c>
      <c r="C7" s="78">
        <v>11.993618684800621</v>
      </c>
      <c r="D7" s="78">
        <v>3.0263054289483122</v>
      </c>
      <c r="E7" s="78">
        <v>19.568369818805397</v>
      </c>
      <c r="F7" s="78">
        <v>7.69333365879256</v>
      </c>
      <c r="G7" s="78">
        <v>1.0310384850926446</v>
      </c>
      <c r="H7" s="78">
        <v>9.6862013302066412</v>
      </c>
      <c r="I7" s="78">
        <v>12.258934852948107</v>
      </c>
      <c r="J7" s="78">
        <v>8.1490188900687297</v>
      </c>
      <c r="K7" s="78">
        <v>0.2593911740120533</v>
      </c>
    </row>
    <row r="8" spans="1:11" ht="16.2" thickBot="1">
      <c r="A8" s="6" t="s">
        <v>13</v>
      </c>
      <c r="B8" s="78">
        <v>2.5420892002477995</v>
      </c>
      <c r="C8" s="78">
        <v>1.1030637637375333</v>
      </c>
      <c r="D8" s="78">
        <v>1.6524553101054811</v>
      </c>
      <c r="E8" s="78">
        <v>37.261187865422926</v>
      </c>
      <c r="F8" s="78">
        <v>19.513242067538584</v>
      </c>
      <c r="G8" s="78">
        <v>0</v>
      </c>
      <c r="H8" s="78">
        <v>31.088960364709418</v>
      </c>
      <c r="I8" s="78">
        <v>3.3876269939861885</v>
      </c>
      <c r="J8" s="78">
        <v>3.451374434252128</v>
      </c>
      <c r="K8" s="78">
        <v>0</v>
      </c>
    </row>
    <row r="9" spans="1:11" ht="16.2" thickBot="1">
      <c r="A9" s="6" t="s">
        <v>14</v>
      </c>
      <c r="B9" s="78">
        <v>2.6525258160873029</v>
      </c>
      <c r="C9" s="78">
        <v>0.21266362025946808</v>
      </c>
      <c r="D9" s="78">
        <v>4.6450779986172329E-2</v>
      </c>
      <c r="E9" s="78">
        <v>14.74140288063105</v>
      </c>
      <c r="F9" s="78">
        <v>4.6353674486009631</v>
      </c>
      <c r="G9" s="78">
        <v>0.48986108827508873</v>
      </c>
      <c r="H9" s="78">
        <v>42.49760196236037</v>
      </c>
      <c r="I9" s="78">
        <v>17.293398912428508</v>
      </c>
      <c r="J9" s="78">
        <v>16.745589248234079</v>
      </c>
      <c r="K9" s="78">
        <v>0.68513824313724825</v>
      </c>
    </row>
    <row r="10" spans="1:11" ht="16.2" thickBot="1">
      <c r="A10" s="6" t="s">
        <v>15</v>
      </c>
      <c r="B10" s="78">
        <v>24.513515979663502</v>
      </c>
      <c r="C10" s="78">
        <v>3.500575905759737</v>
      </c>
      <c r="D10" s="78">
        <v>2.3334415913173605</v>
      </c>
      <c r="E10" s="78">
        <v>11.762453295281086</v>
      </c>
      <c r="F10" s="78">
        <v>8.0843372328597667</v>
      </c>
      <c r="G10" s="78">
        <v>0.10581502126969734</v>
      </c>
      <c r="H10" s="78">
        <v>14.333129741718336</v>
      </c>
      <c r="I10" s="78">
        <v>3.8760136122414419</v>
      </c>
      <c r="J10" s="78">
        <v>23.734936224391916</v>
      </c>
      <c r="K10" s="78">
        <v>7.7557813954974106</v>
      </c>
    </row>
    <row r="11" spans="1:11" ht="16.2" thickBot="1">
      <c r="A11" s="6" t="s">
        <v>16</v>
      </c>
      <c r="B11" s="78">
        <v>27.209865172358654</v>
      </c>
      <c r="C11" s="78">
        <v>2.2801216005682314</v>
      </c>
      <c r="D11" s="78">
        <v>1.0343712469190822</v>
      </c>
      <c r="E11" s="78">
        <v>24.593005951486845</v>
      </c>
      <c r="F11" s="78">
        <v>23.251407075088633</v>
      </c>
      <c r="G11" s="78">
        <v>1.254102179324452</v>
      </c>
      <c r="H11" s="78">
        <v>0.52497791223214241</v>
      </c>
      <c r="I11" s="78">
        <v>0</v>
      </c>
      <c r="J11" s="78">
        <v>19.852148862021814</v>
      </c>
      <c r="K11" s="78">
        <v>0</v>
      </c>
    </row>
    <row r="12" spans="1:11" ht="16.2" thickBot="1">
      <c r="A12" s="6" t="s">
        <v>17</v>
      </c>
      <c r="B12" s="78">
        <v>31.566545146918816</v>
      </c>
      <c r="C12" s="78">
        <v>1.5586838734967747</v>
      </c>
      <c r="D12" s="78">
        <v>7.9723288744350249</v>
      </c>
      <c r="E12" s="78">
        <v>14.033071176395943</v>
      </c>
      <c r="F12" s="78">
        <v>42.813520863494617</v>
      </c>
      <c r="G12" s="78">
        <v>0</v>
      </c>
      <c r="H12" s="78">
        <v>0.57784667673711232</v>
      </c>
      <c r="I12" s="78">
        <v>0.32900937213822168</v>
      </c>
      <c r="J12" s="78">
        <v>1.0300941210009626</v>
      </c>
      <c r="K12" s="78">
        <v>0.11889989538241988</v>
      </c>
    </row>
    <row r="13" spans="1:11" ht="16.2" thickBot="1">
      <c r="A13" s="6" t="s">
        <v>18</v>
      </c>
      <c r="B13" s="78">
        <v>23.345410787267422</v>
      </c>
      <c r="C13" s="78">
        <v>0.17317012722140099</v>
      </c>
      <c r="D13" s="78">
        <v>0.92554441202520266</v>
      </c>
      <c r="E13" s="78">
        <v>0.36495130352365734</v>
      </c>
      <c r="F13" s="78">
        <v>28.204339107850597</v>
      </c>
      <c r="G13" s="78">
        <v>0</v>
      </c>
      <c r="H13" s="78">
        <v>0</v>
      </c>
      <c r="I13" s="78">
        <v>7.6263723128389316</v>
      </c>
      <c r="J13" s="78">
        <v>39.22979692932406</v>
      </c>
      <c r="K13" s="78">
        <v>0.1304150199488068</v>
      </c>
    </row>
    <row r="14" spans="1:11" ht="16.2" thickBot="1">
      <c r="A14" s="12" t="s">
        <v>193</v>
      </c>
      <c r="B14" s="78">
        <v>0</v>
      </c>
      <c r="C14" s="78">
        <v>0</v>
      </c>
      <c r="D14" s="78">
        <v>0</v>
      </c>
      <c r="E14" s="78">
        <v>13.977612732379486</v>
      </c>
      <c r="F14" s="78">
        <v>22.872622407004936</v>
      </c>
      <c r="G14" s="78">
        <v>0</v>
      </c>
      <c r="H14" s="78">
        <v>0</v>
      </c>
      <c r="I14" s="78">
        <v>2.0709583174484405</v>
      </c>
      <c r="J14" s="78">
        <v>61.078806543167119</v>
      </c>
      <c r="K14" s="78">
        <v>0</v>
      </c>
    </row>
    <row r="15" spans="1:11" ht="16.2" thickBot="1">
      <c r="A15" s="12" t="s">
        <v>194</v>
      </c>
      <c r="B15" s="78">
        <v>0</v>
      </c>
      <c r="C15" s="78">
        <v>0</v>
      </c>
      <c r="D15" s="78">
        <v>0.25878792770084369</v>
      </c>
      <c r="E15" s="78">
        <v>26.973432221273946</v>
      </c>
      <c r="F15" s="78">
        <v>33.703945973739316</v>
      </c>
      <c r="G15" s="78">
        <v>0</v>
      </c>
      <c r="H15" s="78">
        <v>0</v>
      </c>
      <c r="I15" s="78">
        <v>0.25600301728470432</v>
      </c>
      <c r="J15" s="78">
        <v>38.807830860001076</v>
      </c>
      <c r="K15" s="78">
        <v>0</v>
      </c>
    </row>
    <row r="16" spans="1:11" ht="16.2" thickBot="1">
      <c r="A16" s="6" t="s">
        <v>19</v>
      </c>
      <c r="B16" s="78">
        <v>60.835559855571795</v>
      </c>
      <c r="C16" s="78">
        <v>11.971439437170655</v>
      </c>
      <c r="D16" s="78">
        <v>8.2483553044901878</v>
      </c>
      <c r="E16" s="78">
        <v>1.6916592127114254</v>
      </c>
      <c r="F16" s="78">
        <v>0</v>
      </c>
      <c r="G16" s="78">
        <v>0</v>
      </c>
      <c r="H16" s="78">
        <v>0.30126654065445824</v>
      </c>
      <c r="I16" s="78">
        <v>14.80050456394148</v>
      </c>
      <c r="J16" s="78">
        <v>1.6648659446169132</v>
      </c>
      <c r="K16" s="78">
        <v>0.48634914084309377</v>
      </c>
    </row>
    <row r="17" spans="1:11" ht="16.2" thickBot="1">
      <c r="A17" s="194" t="s">
        <v>20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1"/>
    </row>
    <row r="18" spans="1:11" ht="16.2" thickBot="1">
      <c r="A18" s="6" t="s">
        <v>21</v>
      </c>
      <c r="B18" s="78">
        <v>36.983821156575338</v>
      </c>
      <c r="C18" s="78">
        <v>7.5438337554194339</v>
      </c>
      <c r="D18" s="78">
        <v>5.6032546693515686</v>
      </c>
      <c r="E18" s="78">
        <v>14.134746436842615</v>
      </c>
      <c r="F18" s="78">
        <v>10.377608168164047</v>
      </c>
      <c r="G18" s="78">
        <v>0.18399359230206025</v>
      </c>
      <c r="H18" s="78">
        <v>5.2894778091171633</v>
      </c>
      <c r="I18" s="78">
        <v>13.534178667639232</v>
      </c>
      <c r="J18" s="78">
        <v>6.060827631904858</v>
      </c>
      <c r="K18" s="78">
        <v>0.28825811268341706</v>
      </c>
    </row>
    <row r="19" spans="1:11" ht="16.2" thickBot="1">
      <c r="A19" s="20" t="s">
        <v>87</v>
      </c>
      <c r="B19" s="80">
        <v>60.835559855571795</v>
      </c>
      <c r="C19" s="80">
        <v>11.971439437170655</v>
      </c>
      <c r="D19" s="80">
        <v>8.2483553044901878</v>
      </c>
      <c r="E19" s="80">
        <v>1.6916592127114254</v>
      </c>
      <c r="F19" s="80">
        <v>0</v>
      </c>
      <c r="G19" s="80">
        <v>0</v>
      </c>
      <c r="H19" s="80">
        <v>0.30126654065445824</v>
      </c>
      <c r="I19" s="80">
        <v>14.80050456394148</v>
      </c>
      <c r="J19" s="80">
        <v>1.6648659446169132</v>
      </c>
      <c r="K19" s="80">
        <v>0.48634914084309377</v>
      </c>
    </row>
    <row r="20" spans="1:11" ht="16.2" thickBot="1">
      <c r="A20" s="20" t="s">
        <v>88</v>
      </c>
      <c r="B20" s="80">
        <v>23.526821367931266</v>
      </c>
      <c r="C20" s="80">
        <v>5.0458066943552229</v>
      </c>
      <c r="D20" s="80">
        <v>4.1109056570969482</v>
      </c>
      <c r="E20" s="80">
        <v>21.155057377623663</v>
      </c>
      <c r="F20" s="80">
        <v>16.232588917701278</v>
      </c>
      <c r="G20" s="80">
        <v>0.28780161082713734</v>
      </c>
      <c r="H20" s="80">
        <v>8.1037949887800362</v>
      </c>
      <c r="I20" s="80">
        <v>12.819725623609774</v>
      </c>
      <c r="J20" s="80">
        <v>8.5410013518698182</v>
      </c>
      <c r="K20" s="80">
        <v>0.1764964102047121</v>
      </c>
    </row>
    <row r="21" spans="1:11" ht="16.2" thickBot="1">
      <c r="A21" s="6" t="s">
        <v>22</v>
      </c>
      <c r="B21" s="80">
        <v>10.59403425653854</v>
      </c>
      <c r="C21" s="80">
        <v>2.7616034072764859</v>
      </c>
      <c r="D21" s="80">
        <v>1.143654568175712</v>
      </c>
      <c r="E21" s="80">
        <v>20.769042405593172</v>
      </c>
      <c r="F21" s="80">
        <v>11.126092846939914</v>
      </c>
      <c r="G21" s="80">
        <v>0.40438699890367202</v>
      </c>
      <c r="H21" s="80">
        <v>21.067995453082027</v>
      </c>
      <c r="I21" s="80">
        <v>9.5260729865849942</v>
      </c>
      <c r="J21" s="80">
        <v>20.714619901502186</v>
      </c>
      <c r="K21" s="80">
        <v>1.8924971754030719</v>
      </c>
    </row>
    <row r="22" spans="1:11" ht="16.2" thickBot="1">
      <c r="A22" s="7" t="s">
        <v>30</v>
      </c>
      <c r="B22" s="81">
        <v>17.428126214934249</v>
      </c>
      <c r="C22" s="81">
        <v>4.0000447061485866</v>
      </c>
      <c r="D22" s="81">
        <v>2.2985451819026377</v>
      </c>
      <c r="E22" s="81">
        <v>19.050976666699821</v>
      </c>
      <c r="F22" s="81">
        <v>10.932259787825863</v>
      </c>
      <c r="G22" s="81">
        <v>0.34731231264550827</v>
      </c>
      <c r="H22" s="81">
        <v>16.981875282635759</v>
      </c>
      <c r="I22" s="81">
        <v>10.564041307703061</v>
      </c>
      <c r="J22" s="81">
        <v>16.919766828645024</v>
      </c>
      <c r="K22" s="81">
        <v>1.4770517108600905</v>
      </c>
    </row>
    <row r="23" spans="1:11" ht="15.6">
      <c r="A23" s="200" t="s">
        <v>261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</row>
    <row r="24" spans="1:11" ht="15.6">
      <c r="A24" s="11"/>
    </row>
    <row r="25" spans="1:11" ht="15.6">
      <c r="A25" s="11"/>
    </row>
    <row r="26" spans="1:11" ht="15.6">
      <c r="A26" s="11"/>
    </row>
  </sheetData>
  <mergeCells count="4">
    <mergeCell ref="A1:K1"/>
    <mergeCell ref="A23:K23"/>
    <mergeCell ref="A17:K17"/>
    <mergeCell ref="A5:K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3B78-E3A6-4391-B871-9BECD8833511}">
  <dimension ref="A1:I25"/>
  <sheetViews>
    <sheetView topLeftCell="A3" workbookViewId="0">
      <selection activeCell="A5" sqref="A5"/>
    </sheetView>
  </sheetViews>
  <sheetFormatPr baseColWidth="10" defaultRowHeight="14.4"/>
  <cols>
    <col min="1" max="1" width="42.6640625" customWidth="1"/>
  </cols>
  <sheetData>
    <row r="1" spans="1:9" ht="15.6">
      <c r="A1" s="13"/>
    </row>
    <row r="2" spans="1:9" ht="15.6">
      <c r="A2" s="38"/>
    </row>
    <row r="3" spans="1:9" ht="15.6">
      <c r="A3" s="234" t="s">
        <v>286</v>
      </c>
      <c r="B3" s="234"/>
      <c r="C3" s="234"/>
      <c r="D3" s="234"/>
      <c r="E3" s="234"/>
      <c r="F3" s="234"/>
      <c r="G3" s="234"/>
      <c r="H3" s="234"/>
      <c r="I3" s="234"/>
    </row>
    <row r="4" spans="1:9" ht="16.2" thickBot="1">
      <c r="A4" s="87"/>
      <c r="B4" s="87"/>
      <c r="C4" s="87"/>
      <c r="D4" s="87"/>
      <c r="E4" s="87"/>
      <c r="F4" s="87"/>
      <c r="G4" s="87"/>
      <c r="H4" s="87"/>
      <c r="I4" s="87"/>
    </row>
    <row r="5" spans="1:9" ht="31.8" thickBot="1">
      <c r="A5" s="48" t="s">
        <v>301</v>
      </c>
      <c r="B5" s="49" t="s">
        <v>287</v>
      </c>
      <c r="C5" s="49" t="s">
        <v>125</v>
      </c>
      <c r="D5" s="49" t="s">
        <v>126</v>
      </c>
      <c r="E5" s="49" t="s">
        <v>127</v>
      </c>
      <c r="F5" s="49" t="s">
        <v>128</v>
      </c>
      <c r="G5" s="49" t="s">
        <v>129</v>
      </c>
      <c r="H5" s="49" t="s">
        <v>288</v>
      </c>
      <c r="I5" s="49" t="s">
        <v>60</v>
      </c>
    </row>
    <row r="6" spans="1:9" ht="16.2" thickBot="1">
      <c r="A6" s="194" t="s">
        <v>10</v>
      </c>
      <c r="B6" s="195"/>
      <c r="C6" s="195"/>
      <c r="D6" s="195"/>
      <c r="E6" s="195"/>
      <c r="F6" s="195"/>
      <c r="G6" s="195"/>
      <c r="H6" s="195"/>
      <c r="I6" s="241"/>
    </row>
    <row r="7" spans="1:9" ht="16.2" thickBot="1">
      <c r="A7" s="6" t="s">
        <v>11</v>
      </c>
      <c r="B7" s="78">
        <v>13.149846201944722</v>
      </c>
      <c r="C7" s="78">
        <v>9.4854425980527619</v>
      </c>
      <c r="D7" s="78">
        <v>18.61872547705314</v>
      </c>
      <c r="E7" s="78">
        <v>48.763644679655457</v>
      </c>
      <c r="F7" s="78">
        <v>0.87130463067858488</v>
      </c>
      <c r="G7" s="78">
        <v>8.4476488655622255</v>
      </c>
      <c r="H7" s="78">
        <v>0.66338754705302083</v>
      </c>
      <c r="I7" s="78">
        <v>0</v>
      </c>
    </row>
    <row r="8" spans="1:9" ht="16.2" thickBot="1">
      <c r="A8" s="6" t="s">
        <v>12</v>
      </c>
      <c r="B8" s="78">
        <v>10.521937830378844</v>
      </c>
      <c r="C8" s="78">
        <v>21.542324023363058</v>
      </c>
      <c r="D8" s="78">
        <v>14.933187078364698</v>
      </c>
      <c r="E8" s="78">
        <v>28.011948187894532</v>
      </c>
      <c r="F8" s="78">
        <v>5.4254872341117286</v>
      </c>
      <c r="G8" s="78">
        <v>14.816032428904954</v>
      </c>
      <c r="H8" s="78">
        <v>4.6796617353609147</v>
      </c>
      <c r="I8" s="78">
        <v>6.9421481621404435E-2</v>
      </c>
    </row>
    <row r="9" spans="1:9" ht="16.2" thickBot="1">
      <c r="A9" s="6" t="s">
        <v>13</v>
      </c>
      <c r="B9" s="78">
        <v>6.1980889519411404</v>
      </c>
      <c r="C9" s="78">
        <v>13.685837030554717</v>
      </c>
      <c r="D9" s="78">
        <v>23.662786484318289</v>
      </c>
      <c r="E9" s="78">
        <v>54.017601977618348</v>
      </c>
      <c r="F9" s="78">
        <v>0.19332825081793031</v>
      </c>
      <c r="G9" s="78">
        <v>2.2423573047496994</v>
      </c>
      <c r="H9" s="78">
        <v>0</v>
      </c>
      <c r="I9" s="78">
        <v>0</v>
      </c>
    </row>
    <row r="10" spans="1:9" ht="16.2" thickBot="1">
      <c r="A10" s="6" t="s">
        <v>14</v>
      </c>
      <c r="B10" s="78">
        <v>2.0254021417819246</v>
      </c>
      <c r="C10" s="78">
        <v>2.5868400041160937</v>
      </c>
      <c r="D10" s="78">
        <v>18.789594173488773</v>
      </c>
      <c r="E10" s="78">
        <v>38.61390265326019</v>
      </c>
      <c r="F10" s="78">
        <v>1.2740005509106502</v>
      </c>
      <c r="G10" s="78">
        <v>36.71026047644262</v>
      </c>
      <c r="H10" s="78">
        <v>0</v>
      </c>
      <c r="I10" s="78">
        <v>0</v>
      </c>
    </row>
    <row r="11" spans="1:9" ht="16.2" thickBot="1">
      <c r="A11" s="6" t="s">
        <v>15</v>
      </c>
      <c r="B11" s="78">
        <v>5.4127920594936718</v>
      </c>
      <c r="C11" s="78">
        <v>2.6315002097715876</v>
      </c>
      <c r="D11" s="78">
        <v>32.111124875005039</v>
      </c>
      <c r="E11" s="78">
        <v>34.233640885043329</v>
      </c>
      <c r="F11" s="78">
        <v>2.3191912762497684</v>
      </c>
      <c r="G11" s="78">
        <v>21.888075416568885</v>
      </c>
      <c r="H11" s="78">
        <v>1.403675277867978</v>
      </c>
      <c r="I11" s="78">
        <v>0</v>
      </c>
    </row>
    <row r="12" spans="1:9" ht="16.2" thickBot="1">
      <c r="A12" s="6" t="s">
        <v>16</v>
      </c>
      <c r="B12" s="78">
        <v>5.321116434305477E-2</v>
      </c>
      <c r="C12" s="78">
        <v>4.1706473087576204E-2</v>
      </c>
      <c r="D12" s="78">
        <v>13.493138512585661</v>
      </c>
      <c r="E12" s="78">
        <v>80.627407503993751</v>
      </c>
      <c r="F12" s="78">
        <v>2.0785410218920739</v>
      </c>
      <c r="G12" s="78">
        <v>3.705995324097735</v>
      </c>
      <c r="H12" s="78">
        <v>0</v>
      </c>
      <c r="I12" s="78">
        <v>0</v>
      </c>
    </row>
    <row r="13" spans="1:9" ht="16.2" thickBot="1">
      <c r="A13" s="6" t="s">
        <v>17</v>
      </c>
      <c r="B13" s="78">
        <v>0.22652421831801042</v>
      </c>
      <c r="C13" s="78">
        <v>16.991399223184214</v>
      </c>
      <c r="D13" s="78">
        <v>4.3605338377976608</v>
      </c>
      <c r="E13" s="78">
        <v>76.600546052505436</v>
      </c>
      <c r="F13" s="78">
        <v>0</v>
      </c>
      <c r="G13" s="78">
        <v>1.8209966681946668</v>
      </c>
      <c r="H13" s="78">
        <v>0</v>
      </c>
      <c r="I13" s="78">
        <v>0</v>
      </c>
    </row>
    <row r="14" spans="1:9" ht="16.2" thickBot="1">
      <c r="A14" s="6" t="s">
        <v>18</v>
      </c>
      <c r="B14" s="78">
        <v>7.0834040991306928</v>
      </c>
      <c r="C14" s="78">
        <v>12.337934883085824</v>
      </c>
      <c r="D14" s="78">
        <v>0.2923726323775715</v>
      </c>
      <c r="E14" s="78">
        <v>41.606303194315878</v>
      </c>
      <c r="F14" s="78">
        <v>0.66514249935390213</v>
      </c>
      <c r="G14" s="78">
        <v>37.819200886758338</v>
      </c>
      <c r="H14" s="78">
        <v>0.19564180497788786</v>
      </c>
      <c r="I14" s="78">
        <v>0</v>
      </c>
    </row>
    <row r="15" spans="1:9" ht="16.2" thickBot="1">
      <c r="A15" s="12" t="s">
        <v>193</v>
      </c>
      <c r="B15" s="78">
        <v>0</v>
      </c>
      <c r="C15" s="78">
        <v>0</v>
      </c>
      <c r="D15" s="78">
        <v>0</v>
      </c>
      <c r="E15" s="78">
        <v>41.385613054881233</v>
      </c>
      <c r="F15" s="78">
        <v>0</v>
      </c>
      <c r="G15" s="78">
        <v>58.61438694511876</v>
      </c>
      <c r="H15" s="78">
        <v>0</v>
      </c>
      <c r="I15" s="78">
        <v>0</v>
      </c>
    </row>
    <row r="16" spans="1:9" ht="16.2" thickBot="1">
      <c r="A16" s="12" t="s">
        <v>194</v>
      </c>
      <c r="B16" s="78">
        <v>0</v>
      </c>
      <c r="C16" s="78">
        <v>0</v>
      </c>
      <c r="D16" s="78">
        <v>30.767495199528138</v>
      </c>
      <c r="E16" s="78">
        <v>56.148208024276379</v>
      </c>
      <c r="F16" s="78">
        <v>0.34319779872744061</v>
      </c>
      <c r="G16" s="78">
        <v>12.741098977467939</v>
      </c>
      <c r="H16" s="78">
        <v>0</v>
      </c>
      <c r="I16" s="78">
        <v>0</v>
      </c>
    </row>
    <row r="17" spans="1:9" ht="16.2" thickBot="1">
      <c r="A17" s="6" t="s">
        <v>19</v>
      </c>
      <c r="B17" s="78">
        <v>20.502992316911847</v>
      </c>
      <c r="C17" s="78">
        <v>29.865611334670238</v>
      </c>
      <c r="D17" s="78">
        <v>5.2188791886759844</v>
      </c>
      <c r="E17" s="78">
        <v>36.733926282673899</v>
      </c>
      <c r="F17" s="78">
        <v>6.8565643269299716</v>
      </c>
      <c r="G17" s="78">
        <v>0.5594492975365466</v>
      </c>
      <c r="H17" s="78">
        <v>0</v>
      </c>
      <c r="I17" s="78">
        <v>0.26257725260161846</v>
      </c>
    </row>
    <row r="18" spans="1:9" ht="16.2" thickBot="1">
      <c r="A18" s="194" t="s">
        <v>61</v>
      </c>
      <c r="B18" s="195"/>
      <c r="C18" s="195"/>
      <c r="D18" s="195"/>
      <c r="E18" s="195"/>
      <c r="F18" s="195"/>
      <c r="G18" s="195"/>
      <c r="H18" s="195"/>
      <c r="I18" s="241"/>
    </row>
    <row r="19" spans="1:9" ht="16.2" thickBot="1">
      <c r="A19" s="6" t="s">
        <v>21</v>
      </c>
      <c r="B19" s="78">
        <v>13.852730600100019</v>
      </c>
      <c r="C19" s="78">
        <v>20.903558585204614</v>
      </c>
      <c r="D19" s="78">
        <v>10.073980808648875</v>
      </c>
      <c r="E19" s="78">
        <v>46.234729791003268</v>
      </c>
      <c r="F19" s="78">
        <v>5.845734894202109</v>
      </c>
      <c r="G19" s="78">
        <v>2.2389486317767493</v>
      </c>
      <c r="H19" s="78">
        <v>0.75560691928912394</v>
      </c>
      <c r="I19" s="78">
        <v>9.4709769775070091E-2</v>
      </c>
    </row>
    <row r="20" spans="1:9" ht="16.2" thickBot="1">
      <c r="A20" s="20" t="s">
        <v>87</v>
      </c>
      <c r="B20" s="80">
        <v>20.502992316911847</v>
      </c>
      <c r="C20" s="80">
        <v>29.865611334670238</v>
      </c>
      <c r="D20" s="80">
        <v>5.2188791886759844</v>
      </c>
      <c r="E20" s="80">
        <v>36.733926282673899</v>
      </c>
      <c r="F20" s="80">
        <v>6.8565643269299716</v>
      </c>
      <c r="G20" s="80">
        <v>0.5594492975365466</v>
      </c>
      <c r="H20" s="80">
        <v>0</v>
      </c>
      <c r="I20" s="80">
        <v>0.26257725260161846</v>
      </c>
    </row>
    <row r="21" spans="1:9" ht="16.2" thickBot="1">
      <c r="A21" s="20" t="s">
        <v>88</v>
      </c>
      <c r="B21" s="80">
        <v>10.100695092460924</v>
      </c>
      <c r="C21" s="80">
        <v>15.847225230334796</v>
      </c>
      <c r="D21" s="80">
        <v>12.813198368355364</v>
      </c>
      <c r="E21" s="80">
        <v>51.595022909128033</v>
      </c>
      <c r="F21" s="80">
        <v>5.275431335445365</v>
      </c>
      <c r="G21" s="80">
        <v>3.1865115105722284</v>
      </c>
      <c r="H21" s="80">
        <v>1.1819155537032557</v>
      </c>
      <c r="I21" s="80">
        <v>0</v>
      </c>
    </row>
    <row r="22" spans="1:9" ht="16.2" thickBot="1">
      <c r="A22" s="6" t="s">
        <v>22</v>
      </c>
      <c r="B22" s="80">
        <v>5.1240887950506071</v>
      </c>
      <c r="C22" s="80">
        <v>7.3301627464858274</v>
      </c>
      <c r="D22" s="80">
        <v>22.334048186806719</v>
      </c>
      <c r="E22" s="80">
        <v>43.482766573144289</v>
      </c>
      <c r="F22" s="80">
        <v>1.119081248285962</v>
      </c>
      <c r="G22" s="80">
        <v>19.508295068641779</v>
      </c>
      <c r="H22" s="80">
        <v>1.0874765655071525</v>
      </c>
      <c r="I22" s="80">
        <v>1.4080816077260611E-2</v>
      </c>
    </row>
    <row r="23" spans="1:9" ht="16.2" thickBot="1">
      <c r="A23" s="7" t="s">
        <v>30</v>
      </c>
      <c r="B23" s="81">
        <v>7.3845216281600594</v>
      </c>
      <c r="C23" s="81">
        <v>10.845228468724798</v>
      </c>
      <c r="D23" s="81">
        <v>19.159091594855784</v>
      </c>
      <c r="E23" s="81">
        <v>44.195435067521437</v>
      </c>
      <c r="F23" s="81">
        <v>2.3431299984345264</v>
      </c>
      <c r="G23" s="81">
        <v>15.036098985438157</v>
      </c>
      <c r="H23" s="81">
        <v>1.0015331780502867</v>
      </c>
      <c r="I23" s="81">
        <v>3.4961078815543077E-2</v>
      </c>
    </row>
    <row r="24" spans="1:9" ht="15.6">
      <c r="A24" s="200" t="s">
        <v>261</v>
      </c>
      <c r="B24" s="200"/>
      <c r="C24" s="200"/>
      <c r="D24" s="200"/>
      <c r="E24" s="200"/>
      <c r="F24" s="200"/>
      <c r="G24" s="200"/>
      <c r="H24" s="200"/>
      <c r="I24" s="200"/>
    </row>
    <row r="25" spans="1:9" ht="15.6">
      <c r="A25" s="38"/>
    </row>
  </sheetData>
  <mergeCells count="4">
    <mergeCell ref="A6:I6"/>
    <mergeCell ref="A3:I3"/>
    <mergeCell ref="A24:I24"/>
    <mergeCell ref="A18:I1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2E9B-5FB1-4EBF-9E50-C32F034ABD4D}">
  <dimension ref="A1:I24"/>
  <sheetViews>
    <sheetView workbookViewId="0">
      <selection activeCell="A5" sqref="A5"/>
    </sheetView>
  </sheetViews>
  <sheetFormatPr baseColWidth="10" defaultRowHeight="14.4"/>
  <cols>
    <col min="1" max="1" width="31.44140625" customWidth="1"/>
    <col min="2" max="3" width="19.44140625" customWidth="1"/>
    <col min="4" max="4" width="23.33203125" customWidth="1"/>
    <col min="5" max="5" width="22" customWidth="1"/>
    <col min="7" max="9" width="24.5546875" customWidth="1"/>
  </cols>
  <sheetData>
    <row r="1" spans="1:9" ht="15.6">
      <c r="A1" s="38"/>
    </row>
    <row r="2" spans="1:9" ht="15.6">
      <c r="A2" s="234" t="s">
        <v>289</v>
      </c>
      <c r="B2" s="234"/>
      <c r="C2" s="234"/>
      <c r="D2" s="234"/>
      <c r="E2" s="234"/>
      <c r="F2" s="234"/>
      <c r="G2" s="234"/>
    </row>
    <row r="3" spans="1:9" ht="15.6">
      <c r="A3" s="103"/>
      <c r="B3" s="103"/>
      <c r="C3" s="103"/>
      <c r="D3" s="103"/>
      <c r="E3" s="103"/>
      <c r="F3" s="103"/>
      <c r="G3" s="103"/>
      <c r="H3" s="103"/>
      <c r="I3" s="103"/>
    </row>
    <row r="4" spans="1:9" ht="16.2" thickBot="1">
      <c r="A4" s="87"/>
      <c r="B4" s="87"/>
      <c r="C4" s="87"/>
      <c r="D4" s="87"/>
      <c r="E4" s="87"/>
      <c r="F4" s="87"/>
      <c r="G4" s="87"/>
      <c r="H4" s="87"/>
      <c r="I4" s="87"/>
    </row>
    <row r="5" spans="1:9" ht="31.8" thickBot="1">
      <c r="A5" s="182" t="s">
        <v>301</v>
      </c>
      <c r="B5" s="9" t="s">
        <v>134</v>
      </c>
      <c r="C5" s="9" t="s">
        <v>131</v>
      </c>
      <c r="D5" s="9" t="s">
        <v>136</v>
      </c>
      <c r="E5" s="9" t="s">
        <v>290</v>
      </c>
      <c r="F5" s="9" t="s">
        <v>135</v>
      </c>
      <c r="G5" s="9" t="s">
        <v>133</v>
      </c>
      <c r="H5" s="9" t="s">
        <v>291</v>
      </c>
      <c r="I5" s="9" t="s">
        <v>132</v>
      </c>
    </row>
    <row r="6" spans="1:9" ht="16.2" thickBot="1">
      <c r="A6" s="194" t="s">
        <v>10</v>
      </c>
      <c r="B6" s="195"/>
      <c r="C6" s="195"/>
      <c r="D6" s="195"/>
      <c r="E6" s="195"/>
      <c r="F6" s="195"/>
      <c r="G6" s="195"/>
      <c r="H6" s="195"/>
      <c r="I6" s="198"/>
    </row>
    <row r="7" spans="1:9" ht="16.2" thickBot="1">
      <c r="A7" s="12" t="s">
        <v>11</v>
      </c>
      <c r="B7" s="105">
        <v>0.69339672699788824</v>
      </c>
      <c r="C7" s="105">
        <v>93.143465604321179</v>
      </c>
      <c r="D7" s="105">
        <v>0.92411490969852639</v>
      </c>
      <c r="E7" s="105">
        <v>2.5356415440233535</v>
      </c>
      <c r="F7" s="105">
        <v>0.90509167607645025</v>
      </c>
      <c r="G7" s="105">
        <v>0.56072600494728497</v>
      </c>
      <c r="H7" s="105">
        <v>9.5312139638463371</v>
      </c>
      <c r="I7" s="105">
        <v>22.16752878998722</v>
      </c>
    </row>
    <row r="8" spans="1:9" ht="16.2" thickBot="1">
      <c r="A8" s="12" t="s">
        <v>12</v>
      </c>
      <c r="B8" s="105">
        <v>0.95403880384919237</v>
      </c>
      <c r="C8" s="105">
        <v>95.043380577610378</v>
      </c>
      <c r="D8" s="105">
        <v>1.0533370760124281</v>
      </c>
      <c r="E8" s="105">
        <v>20.315702889100912</v>
      </c>
      <c r="F8" s="105">
        <v>5.1683971737310115</v>
      </c>
      <c r="G8" s="105">
        <v>2.9211200133044506</v>
      </c>
      <c r="H8" s="105">
        <v>8.2765321368475302</v>
      </c>
      <c r="I8" s="105">
        <v>47.595618487480714</v>
      </c>
    </row>
    <row r="9" spans="1:9" ht="16.2" thickBot="1">
      <c r="A9" s="12" t="s">
        <v>13</v>
      </c>
      <c r="B9" s="105">
        <v>6.1668413702780915</v>
      </c>
      <c r="C9" s="105">
        <v>98.138215032009541</v>
      </c>
      <c r="D9" s="105">
        <v>0.24140774254019279</v>
      </c>
      <c r="E9" s="105">
        <v>29.316224857375516</v>
      </c>
      <c r="F9" s="105">
        <v>1.6222453210114667</v>
      </c>
      <c r="G9" s="105">
        <v>0.27434665828317578</v>
      </c>
      <c r="H9" s="105">
        <v>4.8148762031031227</v>
      </c>
      <c r="I9" s="105">
        <v>44.551131695777038</v>
      </c>
    </row>
    <row r="10" spans="1:9" ht="16.2" thickBot="1">
      <c r="A10" s="12" t="s">
        <v>14</v>
      </c>
      <c r="B10" s="105">
        <v>5.1653661613749513</v>
      </c>
      <c r="C10" s="105">
        <v>73.713503441314217</v>
      </c>
      <c r="D10" s="105">
        <v>0.45283835618725982</v>
      </c>
      <c r="E10" s="105">
        <v>25.788174482731229</v>
      </c>
      <c r="F10" s="105">
        <v>1.7305949811628207</v>
      </c>
      <c r="G10" s="105">
        <v>0.3781284800460627</v>
      </c>
      <c r="H10" s="105">
        <v>1.8120471664992976</v>
      </c>
      <c r="I10" s="105">
        <v>21.444583852355699</v>
      </c>
    </row>
    <row r="11" spans="1:9" ht="16.2" thickBot="1">
      <c r="A11" s="12" t="s">
        <v>15</v>
      </c>
      <c r="B11" s="105">
        <v>2.4508961541277761</v>
      </c>
      <c r="C11" s="105">
        <v>78.157767205590076</v>
      </c>
      <c r="D11" s="105">
        <v>0.66228039016493212</v>
      </c>
      <c r="E11" s="105">
        <v>13.800652589168669</v>
      </c>
      <c r="F11" s="105">
        <v>1.5216016037864906</v>
      </c>
      <c r="G11" s="105">
        <v>6.7349046811024715</v>
      </c>
      <c r="H11" s="105">
        <v>0.64553339280020083</v>
      </c>
      <c r="I11" s="105">
        <v>21.294612782491839</v>
      </c>
    </row>
    <row r="12" spans="1:9" ht="16.2" thickBot="1">
      <c r="A12" s="12" t="s">
        <v>16</v>
      </c>
      <c r="B12" s="105">
        <v>8.6447280768595842</v>
      </c>
      <c r="C12" s="105">
        <v>92.452743927399183</v>
      </c>
      <c r="D12" s="105">
        <v>0.14540828247675253</v>
      </c>
      <c r="E12" s="105">
        <v>44.135119685908876</v>
      </c>
      <c r="F12" s="105">
        <v>0.52622964980581532</v>
      </c>
      <c r="G12" s="105">
        <v>23.398825443437023</v>
      </c>
      <c r="H12" s="105" t="s">
        <v>191</v>
      </c>
      <c r="I12" s="105">
        <v>13.45356316186612</v>
      </c>
    </row>
    <row r="13" spans="1:9" ht="16.2" thickBot="1">
      <c r="A13" s="12" t="s">
        <v>17</v>
      </c>
      <c r="B13" s="105">
        <v>0.41360398880332394</v>
      </c>
      <c r="C13" s="105">
        <v>46.476050714126025</v>
      </c>
      <c r="D13" s="105">
        <v>0.36179938037958559</v>
      </c>
      <c r="E13" s="105">
        <v>22.982269792171461</v>
      </c>
      <c r="F13" s="105">
        <v>1.8595084249928391</v>
      </c>
      <c r="G13" s="105">
        <v>0.31013684127545471</v>
      </c>
      <c r="H13" s="105">
        <v>1.5369032834651175</v>
      </c>
      <c r="I13" s="105">
        <v>16.653443687410824</v>
      </c>
    </row>
    <row r="14" spans="1:9" ht="16.2" thickBot="1">
      <c r="A14" s="12" t="s">
        <v>18</v>
      </c>
      <c r="B14" s="105" t="s">
        <v>191</v>
      </c>
      <c r="C14" s="105">
        <v>45.412372314546488</v>
      </c>
      <c r="D14" s="105" t="s">
        <v>191</v>
      </c>
      <c r="E14" s="105">
        <v>18.149590086926391</v>
      </c>
      <c r="F14" s="105">
        <v>1.8871551126374329</v>
      </c>
      <c r="G14" s="105">
        <v>2.3365138667120933</v>
      </c>
      <c r="H14" s="105">
        <v>10.724564399515128</v>
      </c>
      <c r="I14" s="105">
        <v>19.382485013883478</v>
      </c>
    </row>
    <row r="15" spans="1:9" ht="16.2" thickBot="1">
      <c r="A15" s="12" t="s">
        <v>193</v>
      </c>
      <c r="B15" s="105" t="s">
        <v>191</v>
      </c>
      <c r="C15" s="105">
        <v>21.371357465931272</v>
      </c>
      <c r="D15" s="105">
        <v>4.1866910484377762</v>
      </c>
      <c r="E15" s="105" t="s">
        <v>191</v>
      </c>
      <c r="F15" s="105" t="s">
        <v>191</v>
      </c>
      <c r="G15" s="105" t="s">
        <v>191</v>
      </c>
      <c r="H15" s="105">
        <v>64.399247681542093</v>
      </c>
      <c r="I15" s="105" t="s">
        <v>191</v>
      </c>
    </row>
    <row r="16" spans="1:9" ht="16.2" thickBot="1">
      <c r="A16" s="12" t="s">
        <v>194</v>
      </c>
      <c r="B16" s="105" t="s">
        <v>191</v>
      </c>
      <c r="C16" s="105">
        <v>37.090484193807661</v>
      </c>
      <c r="D16" s="105" t="s">
        <v>191</v>
      </c>
      <c r="E16" s="105">
        <v>0.28033483559419653</v>
      </c>
      <c r="F16" s="105" t="s">
        <v>191</v>
      </c>
      <c r="G16" s="105">
        <v>0.87040774889586092</v>
      </c>
      <c r="H16" s="105">
        <v>13.222827555552749</v>
      </c>
      <c r="I16" s="105">
        <v>11.29243626972683</v>
      </c>
    </row>
    <row r="17" spans="1:9" ht="16.2" thickBot="1">
      <c r="A17" s="12" t="s">
        <v>19</v>
      </c>
      <c r="B17" s="105">
        <v>3.5172014728834653</v>
      </c>
      <c r="C17" s="105">
        <v>99.33149476695705</v>
      </c>
      <c r="D17" s="105">
        <v>1.4332187476703779</v>
      </c>
      <c r="E17" s="105">
        <v>19.849809768067164</v>
      </c>
      <c r="F17" s="105">
        <v>11.019517298480322</v>
      </c>
      <c r="G17" s="105">
        <v>5.2307390742594917</v>
      </c>
      <c r="H17" s="105">
        <v>9.7628575167683067</v>
      </c>
      <c r="I17" s="105">
        <v>73.049713803137635</v>
      </c>
    </row>
    <row r="18" spans="1:9" ht="16.2" thickBot="1">
      <c r="A18" s="194" t="s">
        <v>20</v>
      </c>
      <c r="B18" s="195"/>
      <c r="C18" s="195"/>
      <c r="D18" s="195"/>
      <c r="E18" s="195"/>
      <c r="F18" s="195"/>
      <c r="G18" s="195"/>
      <c r="H18" s="195"/>
      <c r="I18" s="198"/>
    </row>
    <row r="19" spans="1:9" ht="16.2" thickBot="1">
      <c r="A19" s="12" t="s">
        <v>21</v>
      </c>
      <c r="B19" s="105">
        <v>6.7547448215173</v>
      </c>
      <c r="C19" s="105">
        <v>95.485222662377879</v>
      </c>
      <c r="D19" s="105">
        <v>1.2069785530110484</v>
      </c>
      <c r="E19" s="105">
        <v>26.863201665121149</v>
      </c>
      <c r="F19" s="105">
        <v>7.2756689801208516</v>
      </c>
      <c r="G19" s="105">
        <v>6.0348343136766456</v>
      </c>
      <c r="H19" s="105">
        <v>6.3612824401208066</v>
      </c>
      <c r="I19" s="105">
        <v>61.439457107527403</v>
      </c>
    </row>
    <row r="20" spans="1:9" ht="16.2" thickBot="1">
      <c r="A20" s="169" t="s">
        <v>96</v>
      </c>
      <c r="B20" s="171">
        <v>3.5172014728834653</v>
      </c>
      <c r="C20" s="171">
        <v>99.33149476695705</v>
      </c>
      <c r="D20" s="171">
        <v>1.4332187476703779</v>
      </c>
      <c r="E20" s="171">
        <v>19.849809768067164</v>
      </c>
      <c r="F20" s="171">
        <v>11.019517298480322</v>
      </c>
      <c r="G20" s="171">
        <v>5.2307390742594917</v>
      </c>
      <c r="H20" s="171">
        <v>9.7628575167683067</v>
      </c>
      <c r="I20" s="171">
        <v>73.049713803137635</v>
      </c>
    </row>
    <row r="21" spans="1:9" ht="16.2" thickBot="1">
      <c r="A21" s="169" t="s">
        <v>97</v>
      </c>
      <c r="B21" s="171">
        <v>8.5813462575008952</v>
      </c>
      <c r="C21" s="171">
        <v>93.315180320744588</v>
      </c>
      <c r="D21" s="171">
        <v>1.0793352692180131</v>
      </c>
      <c r="E21" s="171">
        <v>30.820112918735905</v>
      </c>
      <c r="F21" s="171">
        <v>5.1634134894551496</v>
      </c>
      <c r="G21" s="171">
        <v>6.4884997509616085</v>
      </c>
      <c r="H21" s="171">
        <v>4.4421353429145007</v>
      </c>
      <c r="I21" s="171">
        <v>54.889023872003825</v>
      </c>
    </row>
    <row r="22" spans="1:9" ht="16.2" thickBot="1">
      <c r="A22" s="12" t="s">
        <v>22</v>
      </c>
      <c r="B22" s="105">
        <v>2.3665785969073019</v>
      </c>
      <c r="C22" s="105">
        <v>82.12740896204393</v>
      </c>
      <c r="D22" s="105">
        <v>0.47239447813783575</v>
      </c>
      <c r="E22" s="105">
        <v>18.515539413647147</v>
      </c>
      <c r="F22" s="105">
        <v>1.2887567397379498</v>
      </c>
      <c r="G22" s="105">
        <v>2.9618413926642067</v>
      </c>
      <c r="H22" s="105">
        <v>4.7804948760251076</v>
      </c>
      <c r="I22" s="105">
        <v>23.114091068516096</v>
      </c>
    </row>
    <row r="23" spans="1:9" ht="16.2" thickBot="1">
      <c r="A23" s="9" t="s">
        <v>30</v>
      </c>
      <c r="B23" s="106">
        <v>3.5029701722280158</v>
      </c>
      <c r="C23" s="106">
        <v>85.586645959181922</v>
      </c>
      <c r="D23" s="106">
        <v>0.66262773533968078</v>
      </c>
      <c r="E23" s="106">
        <v>20.677310999007233</v>
      </c>
      <c r="F23" s="106">
        <v>2.8391712600448233</v>
      </c>
      <c r="G23" s="106">
        <v>3.7576460836702208</v>
      </c>
      <c r="H23" s="106">
        <v>5.1898671692020617</v>
      </c>
      <c r="I23" s="106">
        <v>33.03910777448332</v>
      </c>
    </row>
    <row r="24" spans="1:9" ht="15.6">
      <c r="A24" s="200" t="s">
        <v>261</v>
      </c>
      <c r="B24" s="200"/>
      <c r="C24" s="200"/>
      <c r="D24" s="200"/>
      <c r="E24" s="200"/>
      <c r="F24" s="200"/>
      <c r="G24" s="200"/>
    </row>
  </sheetData>
  <mergeCells count="4">
    <mergeCell ref="A2:G2"/>
    <mergeCell ref="A24:G24"/>
    <mergeCell ref="A6:I6"/>
    <mergeCell ref="A18:I18"/>
  </mergeCells>
  <pageMargins left="0.7" right="0.7" top="0.75" bottom="0.75" header="0.3" footer="0.3"/>
  <pageSetup paperSize="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B6:E13"/>
  <sheetViews>
    <sheetView workbookViewId="0">
      <selection activeCell="N14" sqref="N14"/>
    </sheetView>
  </sheetViews>
  <sheetFormatPr baseColWidth="10" defaultRowHeight="14.4"/>
  <sheetData>
    <row r="6" spans="2:5" ht="15.75" customHeight="1">
      <c r="B6" s="243" t="s">
        <v>140</v>
      </c>
      <c r="C6" s="243"/>
      <c r="D6" s="243"/>
      <c r="E6" s="243"/>
    </row>
    <row r="7" spans="2:5">
      <c r="B7" s="243"/>
      <c r="C7" s="243"/>
      <c r="D7" s="243"/>
      <c r="E7" s="243"/>
    </row>
    <row r="8" spans="2:5">
      <c r="B8" s="243"/>
      <c r="C8" s="243"/>
      <c r="D8" s="243"/>
      <c r="E8" s="243"/>
    </row>
    <row r="9" spans="2:5">
      <c r="B9" s="243"/>
      <c r="C9" s="243"/>
      <c r="D9" s="243"/>
      <c r="E9" s="243"/>
    </row>
    <row r="10" spans="2:5">
      <c r="B10" s="243"/>
      <c r="C10" s="243"/>
      <c r="D10" s="243"/>
      <c r="E10" s="243"/>
    </row>
    <row r="11" spans="2:5">
      <c r="B11" s="243"/>
      <c r="C11" s="243"/>
      <c r="D11" s="243"/>
      <c r="E11" s="243"/>
    </row>
    <row r="12" spans="2:5">
      <c r="B12" s="243"/>
      <c r="C12" s="243"/>
      <c r="D12" s="243"/>
      <c r="E12" s="243"/>
    </row>
    <row r="13" spans="2:5">
      <c r="B13" s="243"/>
      <c r="C13" s="243"/>
      <c r="D13" s="243"/>
      <c r="E13" s="243"/>
    </row>
  </sheetData>
  <mergeCells count="1">
    <mergeCell ref="B6:E1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B25"/>
  <sheetViews>
    <sheetView workbookViewId="0">
      <selection activeCell="A2" sqref="A2"/>
    </sheetView>
  </sheetViews>
  <sheetFormatPr baseColWidth="10" defaultRowHeight="14.4"/>
  <cols>
    <col min="1" max="1" width="58.6640625" customWidth="1"/>
    <col min="2" max="2" width="34.6640625" customWidth="1"/>
  </cols>
  <sheetData>
    <row r="1" spans="1:2" ht="39.75" customHeight="1" thickBot="1">
      <c r="A1" s="193" t="s">
        <v>292</v>
      </c>
      <c r="B1" s="193"/>
    </row>
    <row r="2" spans="1:2" ht="16.2" thickBot="1">
      <c r="A2" s="48" t="s">
        <v>301</v>
      </c>
      <c r="B2" s="52" t="s">
        <v>31</v>
      </c>
    </row>
    <row r="3" spans="1:2" ht="16.2" thickBot="1">
      <c r="A3" s="194" t="s">
        <v>10</v>
      </c>
      <c r="B3" s="195"/>
    </row>
    <row r="4" spans="1:2" ht="16.2" thickBot="1">
      <c r="A4" s="6" t="s">
        <v>11</v>
      </c>
      <c r="B4" s="78">
        <v>56.62873354599445</v>
      </c>
    </row>
    <row r="5" spans="1:2" ht="16.2" thickBot="1">
      <c r="A5" s="6" t="s">
        <v>12</v>
      </c>
      <c r="B5" s="78">
        <v>26.827532389673063</v>
      </c>
    </row>
    <row r="6" spans="1:2" ht="16.2" thickBot="1">
      <c r="A6" s="6" t="s">
        <v>13</v>
      </c>
      <c r="B6" s="78">
        <v>13.692687880746121</v>
      </c>
    </row>
    <row r="7" spans="1:2" ht="16.2" thickBot="1">
      <c r="A7" s="6" t="s">
        <v>14</v>
      </c>
      <c r="B7" s="78">
        <v>21.314552801045604</v>
      </c>
    </row>
    <row r="8" spans="1:2" ht="16.2" thickBot="1">
      <c r="A8" s="6" t="s">
        <v>15</v>
      </c>
      <c r="B8" s="78">
        <v>42.584038636046124</v>
      </c>
    </row>
    <row r="9" spans="1:2" ht="16.2" thickBot="1">
      <c r="A9" s="6" t="s">
        <v>16</v>
      </c>
      <c r="B9" s="78">
        <v>56.359798623746507</v>
      </c>
    </row>
    <row r="10" spans="1:2" ht="16.2" thickBot="1">
      <c r="A10" s="6" t="s">
        <v>17</v>
      </c>
      <c r="B10" s="78">
        <v>35.61960717820628</v>
      </c>
    </row>
    <row r="11" spans="1:2" ht="16.2" thickBot="1">
      <c r="A11" s="6" t="s">
        <v>18</v>
      </c>
      <c r="B11" s="78">
        <v>11.757086528833884</v>
      </c>
    </row>
    <row r="12" spans="1:2" ht="16.2" thickBot="1">
      <c r="A12" s="12" t="s">
        <v>193</v>
      </c>
      <c r="B12" s="78">
        <v>86.563233143118396</v>
      </c>
    </row>
    <row r="13" spans="1:2" ht="16.2" thickBot="1">
      <c r="A13" s="12" t="s">
        <v>194</v>
      </c>
      <c r="B13" s="78">
        <v>14.634799289978067</v>
      </c>
    </row>
    <row r="14" spans="1:2" ht="16.2" thickBot="1">
      <c r="A14" s="6" t="s">
        <v>19</v>
      </c>
      <c r="B14" s="78">
        <v>18.434591503146866</v>
      </c>
    </row>
    <row r="15" spans="1:2" ht="16.2" thickBot="1">
      <c r="A15" s="194" t="s">
        <v>20</v>
      </c>
      <c r="B15" s="195"/>
    </row>
    <row r="16" spans="1:2" ht="16.2" thickBot="1">
      <c r="A16" s="6" t="s">
        <v>21</v>
      </c>
      <c r="B16" s="78">
        <v>28.641010786561129</v>
      </c>
    </row>
    <row r="17" spans="1:2" ht="16.2" thickBot="1">
      <c r="A17" s="20" t="s">
        <v>87</v>
      </c>
      <c r="B17" s="80">
        <v>18.434591503146866</v>
      </c>
    </row>
    <row r="18" spans="1:2" ht="16.2" thickBot="1">
      <c r="A18" s="20" t="s">
        <v>88</v>
      </c>
      <c r="B18" s="80">
        <v>34.399407852411137</v>
      </c>
    </row>
    <row r="19" spans="1:2" ht="16.2" thickBot="1">
      <c r="A19" s="6" t="s">
        <v>22</v>
      </c>
      <c r="B19" s="80">
        <v>31.626376822675041</v>
      </c>
    </row>
    <row r="20" spans="1:2" ht="16.2" thickBot="1">
      <c r="A20" s="7" t="s">
        <v>30</v>
      </c>
      <c r="B20" s="81">
        <v>30.853264629782039</v>
      </c>
    </row>
    <row r="21" spans="1:2" ht="15.6">
      <c r="B21" s="11" t="s">
        <v>261</v>
      </c>
    </row>
    <row r="22" spans="1:2" ht="15.6">
      <c r="A22" s="40"/>
    </row>
    <row r="23" spans="1:2" ht="15.6">
      <c r="A23" s="40"/>
    </row>
    <row r="24" spans="1:2" ht="15.6">
      <c r="A24" s="40"/>
    </row>
    <row r="25" spans="1:2" ht="15.6">
      <c r="A25" s="40"/>
    </row>
  </sheetData>
  <mergeCells count="3">
    <mergeCell ref="A3:B3"/>
    <mergeCell ref="A15:B15"/>
    <mergeCell ref="A1:B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71C1-9C8F-4877-8CAF-3A1F721AF50A}">
  <dimension ref="A1:K24"/>
  <sheetViews>
    <sheetView workbookViewId="0">
      <selection activeCell="A4" sqref="A4:XFD4"/>
    </sheetView>
  </sheetViews>
  <sheetFormatPr baseColWidth="10" defaultRowHeight="14.4"/>
  <cols>
    <col min="1" max="1" width="23.44140625" customWidth="1"/>
  </cols>
  <sheetData>
    <row r="1" spans="1:11" ht="15.6">
      <c r="A1" s="234" t="s">
        <v>293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.6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6.2" thickBot="1">
      <c r="A3" s="103"/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ht="63" thickBot="1">
      <c r="A4" s="173" t="s">
        <v>301</v>
      </c>
      <c r="B4" s="174" t="s">
        <v>141</v>
      </c>
      <c r="C4" s="174" t="s">
        <v>142</v>
      </c>
      <c r="D4" s="174" t="s">
        <v>143</v>
      </c>
      <c r="E4" s="174" t="s">
        <v>144</v>
      </c>
      <c r="F4" s="174" t="s">
        <v>145</v>
      </c>
      <c r="G4" s="174" t="s">
        <v>146</v>
      </c>
      <c r="H4" s="174" t="s">
        <v>147</v>
      </c>
      <c r="I4" s="174" t="s">
        <v>148</v>
      </c>
      <c r="J4" s="174" t="s">
        <v>149</v>
      </c>
      <c r="K4" s="174" t="s">
        <v>150</v>
      </c>
    </row>
    <row r="5" spans="1:11" ht="16.2" thickBot="1">
      <c r="A5" s="244" t="s">
        <v>10</v>
      </c>
      <c r="B5" s="245"/>
      <c r="C5" s="245"/>
      <c r="D5" s="245"/>
      <c r="E5" s="245"/>
      <c r="F5" s="245"/>
      <c r="G5" s="245"/>
      <c r="H5" s="245"/>
      <c r="I5" s="245"/>
      <c r="J5" s="245"/>
      <c r="K5" s="246"/>
    </row>
    <row r="6" spans="1:11" ht="16.2" thickBot="1">
      <c r="A6" s="37" t="s">
        <v>81</v>
      </c>
      <c r="B6" s="175">
        <v>7.7888016408130483</v>
      </c>
      <c r="C6" s="175">
        <v>1.7698229947325796</v>
      </c>
      <c r="D6" s="175">
        <v>0.80065348103920631</v>
      </c>
      <c r="E6" s="175">
        <v>17.358611592273938</v>
      </c>
      <c r="F6" s="175">
        <v>0</v>
      </c>
      <c r="G6" s="175">
        <v>4.9869615283558479</v>
      </c>
      <c r="H6" s="175">
        <v>6.7205813472042779</v>
      </c>
      <c r="I6" s="175">
        <v>13.044899796117427</v>
      </c>
      <c r="J6" s="175">
        <v>66.587281767559574</v>
      </c>
      <c r="K6" s="175">
        <v>12.882699329839649</v>
      </c>
    </row>
    <row r="7" spans="1:11" ht="16.2" thickBot="1">
      <c r="A7" s="37" t="s">
        <v>82</v>
      </c>
      <c r="B7" s="175">
        <v>53.755583002575413</v>
      </c>
      <c r="C7" s="175">
        <v>4.0363612012808963</v>
      </c>
      <c r="D7" s="175">
        <v>1.1310437021397248</v>
      </c>
      <c r="E7" s="175">
        <v>4.9355744722494261</v>
      </c>
      <c r="F7" s="175">
        <v>0</v>
      </c>
      <c r="G7" s="175">
        <v>0.42489400804300842</v>
      </c>
      <c r="H7" s="175">
        <v>0.75506614066332922</v>
      </c>
      <c r="I7" s="175">
        <v>7.3521640944863371</v>
      </c>
      <c r="J7" s="175">
        <v>27.384933791214277</v>
      </c>
      <c r="K7" s="175">
        <v>0.13015944992247297</v>
      </c>
    </row>
    <row r="8" spans="1:11" ht="16.2" thickBot="1">
      <c r="A8" s="37" t="s">
        <v>83</v>
      </c>
      <c r="B8" s="175">
        <v>44.148975882749575</v>
      </c>
      <c r="C8" s="175">
        <v>4.2644862910101544</v>
      </c>
      <c r="D8" s="175">
        <v>0</v>
      </c>
      <c r="E8" s="175">
        <v>8.3742911237413544</v>
      </c>
      <c r="F8" s="175">
        <v>1.1563102023402259</v>
      </c>
      <c r="G8" s="175">
        <v>0</v>
      </c>
      <c r="H8" s="175">
        <v>0</v>
      </c>
      <c r="I8" s="175">
        <v>14.254952472320145</v>
      </c>
      <c r="J8" s="175">
        <v>25.488269548666985</v>
      </c>
      <c r="K8" s="175">
        <v>2.4901738474498889</v>
      </c>
    </row>
    <row r="9" spans="1:11" ht="16.2" thickBot="1">
      <c r="A9" s="37" t="s">
        <v>84</v>
      </c>
      <c r="B9" s="175">
        <v>15.42525693169717</v>
      </c>
      <c r="C9" s="175">
        <v>0.2511831715337548</v>
      </c>
      <c r="D9" s="175">
        <v>0.80103945002718369</v>
      </c>
      <c r="E9" s="175">
        <v>19.826614903788307</v>
      </c>
      <c r="F9" s="175">
        <v>0.4977418351245943</v>
      </c>
      <c r="G9" s="175">
        <v>7.2433727454913317</v>
      </c>
      <c r="H9" s="175">
        <v>0</v>
      </c>
      <c r="I9" s="175">
        <v>13.668181469063603</v>
      </c>
      <c r="J9" s="175">
        <v>47.745958454772889</v>
      </c>
      <c r="K9" s="175">
        <v>4.3124289984075279</v>
      </c>
    </row>
    <row r="10" spans="1:11" ht="16.2" thickBot="1">
      <c r="A10" s="37" t="s">
        <v>85</v>
      </c>
      <c r="B10" s="175">
        <v>33.850771280064208</v>
      </c>
      <c r="C10" s="175">
        <v>6.0038154812245175</v>
      </c>
      <c r="D10" s="175">
        <v>17.17334190828721</v>
      </c>
      <c r="E10" s="175">
        <v>14.35714389483261</v>
      </c>
      <c r="F10" s="175">
        <v>0.82253703485567231</v>
      </c>
      <c r="G10" s="175">
        <v>0.93005298833774253</v>
      </c>
      <c r="H10" s="175">
        <v>15.784784417542106</v>
      </c>
      <c r="I10" s="175">
        <v>7.0755950523185795</v>
      </c>
      <c r="J10" s="175">
        <v>21.378347169398427</v>
      </c>
      <c r="K10" s="175">
        <v>13.731307382576286</v>
      </c>
    </row>
    <row r="11" spans="1:11" ht="16.2" thickBot="1">
      <c r="A11" s="37" t="s">
        <v>16</v>
      </c>
      <c r="B11" s="175">
        <v>13.447328725507454</v>
      </c>
      <c r="C11" s="175">
        <v>0</v>
      </c>
      <c r="D11" s="175">
        <v>7.7600623416354389E-2</v>
      </c>
      <c r="E11" s="175">
        <v>1.9130257912749371</v>
      </c>
      <c r="F11" s="175">
        <v>0.24730860856147022</v>
      </c>
      <c r="G11" s="175">
        <v>1.2677699837115735</v>
      </c>
      <c r="H11" s="175">
        <v>9.3189777501085747</v>
      </c>
      <c r="I11" s="175">
        <v>18.66428943791681</v>
      </c>
      <c r="J11" s="175">
        <v>50.107559673379363</v>
      </c>
      <c r="K11" s="175">
        <v>8.0214553415735921</v>
      </c>
    </row>
    <row r="12" spans="1:11" ht="16.2" thickBot="1">
      <c r="A12" s="37" t="s">
        <v>17</v>
      </c>
      <c r="B12" s="175">
        <v>56.101050721885926</v>
      </c>
      <c r="C12" s="175">
        <v>0</v>
      </c>
      <c r="D12" s="175">
        <v>1.6076409259293409</v>
      </c>
      <c r="E12" s="175">
        <v>21.443011532709772</v>
      </c>
      <c r="F12" s="175">
        <v>0</v>
      </c>
      <c r="G12" s="175">
        <v>0.98859426219743607</v>
      </c>
      <c r="H12" s="175">
        <v>0.65962774971545801</v>
      </c>
      <c r="I12" s="175">
        <v>1.2606972978308975</v>
      </c>
      <c r="J12" s="175">
        <v>25.177928183867415</v>
      </c>
      <c r="K12" s="175">
        <v>1.8921042843279845</v>
      </c>
    </row>
    <row r="13" spans="1:11" ht="16.2" thickBot="1">
      <c r="A13" s="37" t="s">
        <v>18</v>
      </c>
      <c r="B13" s="175">
        <v>2.4757351686618283</v>
      </c>
      <c r="C13" s="175">
        <v>1.4728999977733148</v>
      </c>
      <c r="D13" s="175">
        <v>0</v>
      </c>
      <c r="E13" s="175">
        <v>1.3614921241971181</v>
      </c>
      <c r="F13" s="175">
        <v>0</v>
      </c>
      <c r="G13" s="175">
        <v>0</v>
      </c>
      <c r="H13" s="175">
        <v>0</v>
      </c>
      <c r="I13" s="175">
        <v>58.734204373670075</v>
      </c>
      <c r="J13" s="175">
        <v>50.62685289480293</v>
      </c>
      <c r="K13" s="175">
        <v>0</v>
      </c>
    </row>
    <row r="14" spans="1:11" ht="16.2" thickBot="1">
      <c r="A14" s="12" t="s">
        <v>193</v>
      </c>
      <c r="B14" s="175">
        <v>0</v>
      </c>
      <c r="C14" s="175">
        <v>0</v>
      </c>
      <c r="D14" s="175">
        <v>33.211964423808361</v>
      </c>
      <c r="E14" s="175">
        <v>64.326708997645227</v>
      </c>
      <c r="F14" s="175">
        <v>0</v>
      </c>
      <c r="G14" s="175">
        <v>0</v>
      </c>
      <c r="H14" s="175">
        <v>0</v>
      </c>
      <c r="I14" s="175">
        <v>0</v>
      </c>
      <c r="J14" s="175">
        <v>61.242741686332145</v>
      </c>
      <c r="K14" s="175">
        <v>0</v>
      </c>
    </row>
    <row r="15" spans="1:11" ht="16.2" thickBot="1">
      <c r="A15" s="12" t="s">
        <v>194</v>
      </c>
      <c r="B15" s="175">
        <v>17.665370983750961</v>
      </c>
      <c r="C15" s="175">
        <v>0</v>
      </c>
      <c r="D15" s="175">
        <v>5.7291937638759673</v>
      </c>
      <c r="E15" s="175">
        <v>10.955194307415661</v>
      </c>
      <c r="F15" s="175">
        <v>0</v>
      </c>
      <c r="G15" s="175">
        <v>3.5887696520220094</v>
      </c>
      <c r="H15" s="175">
        <v>0</v>
      </c>
      <c r="I15" s="175">
        <v>9.3692025249395066</v>
      </c>
      <c r="J15" s="175">
        <v>63.05529350840807</v>
      </c>
      <c r="K15" s="175">
        <v>0</v>
      </c>
    </row>
    <row r="16" spans="1:11" ht="16.2" thickBot="1">
      <c r="A16" s="37" t="s">
        <v>86</v>
      </c>
      <c r="B16" s="175">
        <v>39.496478830899079</v>
      </c>
      <c r="C16" s="175">
        <v>0.67294746898234115</v>
      </c>
      <c r="D16" s="175">
        <v>0</v>
      </c>
      <c r="E16" s="175">
        <v>0</v>
      </c>
      <c r="F16" s="175">
        <v>0</v>
      </c>
      <c r="G16" s="175">
        <v>0</v>
      </c>
      <c r="H16" s="175">
        <v>16.190993195411263</v>
      </c>
      <c r="I16" s="175">
        <v>20.789037543409133</v>
      </c>
      <c r="J16" s="175">
        <v>52.91278034625423</v>
      </c>
      <c r="K16" s="175">
        <v>3.6181640067102854</v>
      </c>
    </row>
    <row r="17" spans="1:11" ht="16.2" thickBot="1">
      <c r="A17" s="244" t="s">
        <v>20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6"/>
    </row>
    <row r="18" spans="1:11" ht="16.2" thickBot="1">
      <c r="A18" s="37" t="s">
        <v>21</v>
      </c>
      <c r="B18" s="175">
        <v>36.803112757543161</v>
      </c>
      <c r="C18" s="175">
        <v>1.905532332748084</v>
      </c>
      <c r="D18" s="175">
        <v>2.1592770270106239</v>
      </c>
      <c r="E18" s="175">
        <v>3.7207701806042799</v>
      </c>
      <c r="F18" s="175">
        <v>0.28429232224400408</v>
      </c>
      <c r="G18" s="175">
        <v>0.49008125996371021</v>
      </c>
      <c r="H18" s="175">
        <v>8.8595820051043752</v>
      </c>
      <c r="I18" s="175">
        <v>11.724521075636833</v>
      </c>
      <c r="J18" s="175">
        <v>45.581409748424079</v>
      </c>
      <c r="K18" s="175">
        <v>7.4220254988514807</v>
      </c>
    </row>
    <row r="19" spans="1:11" ht="16.2" thickBot="1">
      <c r="A19" s="176" t="s">
        <v>87</v>
      </c>
      <c r="B19" s="175">
        <v>39.496478830899079</v>
      </c>
      <c r="C19" s="175">
        <v>0.67294746898234115</v>
      </c>
      <c r="D19" s="175">
        <v>0</v>
      </c>
      <c r="E19" s="175">
        <v>0</v>
      </c>
      <c r="F19" s="175">
        <v>0</v>
      </c>
      <c r="G19" s="175">
        <v>0</v>
      </c>
      <c r="H19" s="175">
        <v>16.190993195411263</v>
      </c>
      <c r="I19" s="175">
        <v>20.789037543409133</v>
      </c>
      <c r="J19" s="175">
        <v>52.91278034625423</v>
      </c>
      <c r="K19" s="175">
        <v>3.6181640067102854</v>
      </c>
    </row>
    <row r="20" spans="1:11" ht="16.2" thickBot="1">
      <c r="A20" s="176" t="s">
        <v>88</v>
      </c>
      <c r="B20" s="175">
        <v>35.988772060063027</v>
      </c>
      <c r="C20" s="175">
        <v>2.2782050368383047</v>
      </c>
      <c r="D20" s="175">
        <v>2.8121356107818416</v>
      </c>
      <c r="E20" s="175">
        <v>4.8457470688224946</v>
      </c>
      <c r="F20" s="175">
        <v>0.370248260530536</v>
      </c>
      <c r="G20" s="175">
        <v>0.63825759551972583</v>
      </c>
      <c r="H20" s="175">
        <v>6.6429258434007297</v>
      </c>
      <c r="I20" s="175">
        <v>8.9838595904759408</v>
      </c>
      <c r="J20" s="175">
        <v>43.364765859877835</v>
      </c>
      <c r="K20" s="175">
        <v>8.5721250903148576</v>
      </c>
    </row>
    <row r="21" spans="1:11" ht="16.2" thickBot="1">
      <c r="A21" s="37" t="s">
        <v>22</v>
      </c>
      <c r="B21" s="175">
        <v>23.790001653127597</v>
      </c>
      <c r="C21" s="175">
        <v>2.7957477521672254</v>
      </c>
      <c r="D21" s="175">
        <v>5.2131116187147786</v>
      </c>
      <c r="E21" s="175">
        <v>15.013953851108203</v>
      </c>
      <c r="F21" s="175">
        <v>0.37556545792345758</v>
      </c>
      <c r="G21" s="175">
        <v>3.1854826792807356</v>
      </c>
      <c r="H21" s="175">
        <v>6.4262349159443799</v>
      </c>
      <c r="I21" s="175">
        <v>12.00923526494929</v>
      </c>
      <c r="J21" s="175">
        <v>41.229718622393534</v>
      </c>
      <c r="K21" s="175">
        <v>7.9032411497973856</v>
      </c>
    </row>
    <row r="22" spans="1:11" ht="16.2" thickBot="1">
      <c r="A22" s="177" t="s">
        <v>30</v>
      </c>
      <c r="B22" s="178">
        <v>26.918336911526175</v>
      </c>
      <c r="C22" s="178">
        <v>2.5817411044260825</v>
      </c>
      <c r="D22" s="178">
        <v>4.4789736904445911</v>
      </c>
      <c r="E22" s="178">
        <v>12.299086947065478</v>
      </c>
      <c r="F22" s="178">
        <v>0.35362351289589616</v>
      </c>
      <c r="G22" s="178">
        <v>2.5375116270143852</v>
      </c>
      <c r="H22" s="178">
        <v>7.0112084425561498</v>
      </c>
      <c r="I22" s="178">
        <v>11.940790338148473</v>
      </c>
      <c r="J22" s="178">
        <v>42.275859600825868</v>
      </c>
      <c r="K22" s="178">
        <v>7.7875575230560043</v>
      </c>
    </row>
    <row r="23" spans="1:11" ht="15.6">
      <c r="C23" s="11" t="s">
        <v>294</v>
      </c>
    </row>
    <row r="24" spans="1:11" ht="15.6">
      <c r="A24" s="44"/>
    </row>
  </sheetData>
  <mergeCells count="3">
    <mergeCell ref="A1:K1"/>
    <mergeCell ref="A5:K5"/>
    <mergeCell ref="A17:K1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C9" sqref="C9:G15"/>
    </sheetView>
  </sheetViews>
  <sheetFormatPr baseColWidth="10" defaultRowHeight="14.4"/>
  <sheetData>
    <row r="9" spans="3:7" ht="15.75" customHeight="1">
      <c r="C9" s="213" t="s">
        <v>4</v>
      </c>
      <c r="D9" s="213"/>
      <c r="E9" s="213"/>
      <c r="F9" s="213"/>
      <c r="G9" s="213"/>
    </row>
    <row r="10" spans="3:7">
      <c r="C10" s="213"/>
      <c r="D10" s="213"/>
      <c r="E10" s="213"/>
      <c r="F10" s="213"/>
      <c r="G10" s="213"/>
    </row>
    <row r="11" spans="3:7">
      <c r="C11" s="213"/>
      <c r="D11" s="213"/>
      <c r="E11" s="213"/>
      <c r="F11" s="213"/>
      <c r="G11" s="213"/>
    </row>
    <row r="12" spans="3:7">
      <c r="C12" s="213"/>
      <c r="D12" s="213"/>
      <c r="E12" s="213"/>
      <c r="F12" s="213"/>
      <c r="G12" s="213"/>
    </row>
    <row r="13" spans="3:7">
      <c r="C13" s="213"/>
      <c r="D13" s="213"/>
      <c r="E13" s="213"/>
      <c r="F13" s="213"/>
      <c r="G13" s="213"/>
    </row>
    <row r="14" spans="3:7">
      <c r="C14" s="213"/>
      <c r="D14" s="213"/>
      <c r="E14" s="213"/>
      <c r="F14" s="213"/>
      <c r="G14" s="213"/>
    </row>
    <row r="15" spans="3:7">
      <c r="C15" s="213"/>
      <c r="D15" s="213"/>
      <c r="E15" s="213"/>
      <c r="F15" s="213"/>
      <c r="G15" s="213"/>
    </row>
  </sheetData>
  <mergeCells count="1">
    <mergeCell ref="C9:G1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1:G7"/>
  <sheetViews>
    <sheetView workbookViewId="0">
      <selection activeCell="A2" sqref="A2:G6"/>
    </sheetView>
  </sheetViews>
  <sheetFormatPr baseColWidth="10" defaultRowHeight="14.4"/>
  <cols>
    <col min="1" max="1" width="40.33203125" customWidth="1"/>
    <col min="2" max="2" width="17.21875" customWidth="1"/>
    <col min="3" max="3" width="22.33203125" customWidth="1"/>
    <col min="4" max="4" width="11.88671875" bestFit="1" customWidth="1"/>
    <col min="5" max="5" width="18.5546875" bestFit="1" customWidth="1"/>
    <col min="6" max="6" width="11.88671875" bestFit="1" customWidth="1"/>
    <col min="7" max="7" width="20.44140625" bestFit="1" customWidth="1"/>
  </cols>
  <sheetData>
    <row r="1" spans="1:7" ht="45" customHeight="1" thickBot="1">
      <c r="A1" s="247" t="s">
        <v>298</v>
      </c>
      <c r="B1" s="247"/>
      <c r="C1" s="247"/>
      <c r="D1" s="247"/>
      <c r="E1" s="247"/>
      <c r="F1" s="247"/>
      <c r="G1" s="247"/>
    </row>
    <row r="2" spans="1:7" ht="18.600000000000001" thickBot="1">
      <c r="A2" s="251" t="s">
        <v>299</v>
      </c>
      <c r="B2" s="248" t="s">
        <v>21</v>
      </c>
      <c r="C2" s="249"/>
      <c r="D2" s="250" t="s">
        <v>22</v>
      </c>
      <c r="E2" s="249"/>
      <c r="F2" s="250" t="s">
        <v>30</v>
      </c>
      <c r="G2" s="249"/>
    </row>
    <row r="3" spans="1:7" ht="18.600000000000001" thickBot="1">
      <c r="A3" s="252"/>
      <c r="B3" s="53" t="s">
        <v>151</v>
      </c>
      <c r="C3" s="53" t="s">
        <v>95</v>
      </c>
      <c r="D3" s="53" t="s">
        <v>151</v>
      </c>
      <c r="E3" s="53" t="s">
        <v>95</v>
      </c>
      <c r="F3" s="53" t="s">
        <v>151</v>
      </c>
      <c r="G3" s="53" t="s">
        <v>95</v>
      </c>
    </row>
    <row r="4" spans="1:7" ht="18.600000000000001" thickBot="1">
      <c r="A4" s="54" t="s">
        <v>152</v>
      </c>
      <c r="B4" s="55">
        <v>770792.31537683739</v>
      </c>
      <c r="C4" s="55">
        <v>511717561438.33484</v>
      </c>
      <c r="D4" s="55">
        <v>599896.81212422461</v>
      </c>
      <c r="E4" s="55">
        <v>1423883767361.7271</v>
      </c>
      <c r="F4" s="55">
        <v>637249.07185185165</v>
      </c>
      <c r="G4" s="55">
        <v>1935601328800.0376</v>
      </c>
    </row>
    <row r="5" spans="1:7" ht="18.600000000000001" thickBot="1">
      <c r="A5" s="54" t="s">
        <v>153</v>
      </c>
      <c r="B5" s="55">
        <v>133432.92174411938</v>
      </c>
      <c r="C5" s="56"/>
      <c r="D5" s="55">
        <v>95852.614260844814</v>
      </c>
      <c r="E5" s="56"/>
      <c r="F5" s="55">
        <v>104066.46061164404</v>
      </c>
      <c r="G5" s="56"/>
    </row>
    <row r="6" spans="1:7" ht="18.600000000000001" thickBot="1">
      <c r="A6" s="54" t="s">
        <v>154</v>
      </c>
      <c r="B6" s="55">
        <v>174167.16091680832</v>
      </c>
      <c r="C6" s="56"/>
      <c r="D6" s="55">
        <v>128072.01752120107</v>
      </c>
      <c r="E6" s="56"/>
      <c r="F6" s="55">
        <v>138146.93310133787</v>
      </c>
      <c r="G6" s="56"/>
    </row>
    <row r="7" spans="1:7" ht="15.6">
      <c r="A7" s="11" t="s">
        <v>294</v>
      </c>
    </row>
  </sheetData>
  <mergeCells count="5">
    <mergeCell ref="A1:G1"/>
    <mergeCell ref="B2:C2"/>
    <mergeCell ref="D2:E2"/>
    <mergeCell ref="F2:G2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2:T29"/>
  <sheetViews>
    <sheetView workbookViewId="0">
      <selection activeCell="G17" sqref="G17"/>
    </sheetView>
  </sheetViews>
  <sheetFormatPr baseColWidth="10" defaultRowHeight="14.4"/>
  <cols>
    <col min="1" max="1" width="34.21875" customWidth="1"/>
    <col min="3" max="3" width="18.6640625" customWidth="1"/>
    <col min="5" max="5" width="15.6640625" customWidth="1"/>
    <col min="7" max="7" width="27.5546875" customWidth="1"/>
  </cols>
  <sheetData>
    <row r="2" spans="1:20" ht="37.5" customHeight="1">
      <c r="A2" s="188" t="s">
        <v>183</v>
      </c>
      <c r="B2" s="188"/>
      <c r="C2" s="188"/>
      <c r="D2" s="188"/>
      <c r="E2" s="188"/>
      <c r="F2" s="188"/>
      <c r="G2" s="188"/>
    </row>
    <row r="3" spans="1:20" ht="15" thickBot="1"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32.25" customHeight="1" thickBot="1">
      <c r="A4" s="189" t="s">
        <v>301</v>
      </c>
      <c r="B4" s="190" t="s">
        <v>5</v>
      </c>
      <c r="C4" s="190" t="s">
        <v>6</v>
      </c>
      <c r="D4" s="190" t="s">
        <v>7</v>
      </c>
      <c r="E4" s="190" t="s">
        <v>8</v>
      </c>
      <c r="F4" s="190" t="s">
        <v>9</v>
      </c>
      <c r="G4" s="190" t="s">
        <v>305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15" thickBot="1">
      <c r="A5" s="189"/>
      <c r="B5" s="190"/>
      <c r="C5" s="190"/>
      <c r="D5" s="190"/>
      <c r="E5" s="190"/>
      <c r="F5" s="190"/>
      <c r="G5" s="190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0" ht="15" thickBot="1">
      <c r="A6" s="192" t="s">
        <v>10</v>
      </c>
      <c r="B6" s="192"/>
      <c r="C6" s="192"/>
      <c r="D6" s="192"/>
      <c r="E6" s="192"/>
      <c r="F6" s="192"/>
      <c r="G6" s="192"/>
      <c r="I6" s="93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spans="1:20" ht="15" thickBot="1">
      <c r="A7" s="133" t="s">
        <v>11</v>
      </c>
      <c r="B7" s="134">
        <v>32.938810436459434</v>
      </c>
      <c r="C7" s="135">
        <v>28.509212715299849</v>
      </c>
      <c r="D7" s="134">
        <v>0.22398916179318756</v>
      </c>
      <c r="E7" s="134">
        <v>32.950473555671778</v>
      </c>
      <c r="F7" s="134">
        <v>0.32944512394015962</v>
      </c>
      <c r="G7" s="134">
        <v>5.0480690068368697</v>
      </c>
      <c r="I7" s="93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5" thickBot="1">
      <c r="A8" s="133" t="s">
        <v>12</v>
      </c>
      <c r="B8" s="134">
        <v>43.463763630839225</v>
      </c>
      <c r="C8" s="135">
        <v>14.924923940169208</v>
      </c>
      <c r="D8" s="134">
        <v>9.4608417099397157E-2</v>
      </c>
      <c r="E8" s="134">
        <v>37.68306272623709</v>
      </c>
      <c r="F8" s="134">
        <v>0.43988338362968393</v>
      </c>
      <c r="G8" s="134">
        <v>3.3937579020233124</v>
      </c>
      <c r="I8" s="95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0" ht="15" thickBot="1">
      <c r="A9" s="133" t="s">
        <v>13</v>
      </c>
      <c r="B9" s="134">
        <v>36.955752798424001</v>
      </c>
      <c r="C9" s="135">
        <v>27.716505671632607</v>
      </c>
      <c r="D9" s="134">
        <v>5.7573719692041704E-2</v>
      </c>
      <c r="E9" s="134">
        <v>30.737585752818127</v>
      </c>
      <c r="F9" s="134">
        <v>0.25303928226386607</v>
      </c>
      <c r="G9" s="134">
        <v>4.27954277516905</v>
      </c>
      <c r="I9" s="95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0" ht="15" thickBot="1">
      <c r="A10" s="133" t="s">
        <v>14</v>
      </c>
      <c r="B10" s="134">
        <v>46.977799916984488</v>
      </c>
      <c r="C10" s="135">
        <v>22.606847586674753</v>
      </c>
      <c r="D10" s="134">
        <v>6.904314608679811E-2</v>
      </c>
      <c r="E10" s="134">
        <v>25.463471837823882</v>
      </c>
      <c r="F10" s="134">
        <v>8.2842534632023693E-2</v>
      </c>
      <c r="G10" s="134">
        <v>4.799994977798427</v>
      </c>
      <c r="I10" s="95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0" ht="15" thickBot="1">
      <c r="A11" s="133" t="s">
        <v>15</v>
      </c>
      <c r="B11" s="134">
        <v>44.394567551974625</v>
      </c>
      <c r="C11" s="135">
        <v>20.42558513806766</v>
      </c>
      <c r="D11" s="134">
        <v>0.16323464270411181</v>
      </c>
      <c r="E11" s="134">
        <v>29.655824359475364</v>
      </c>
      <c r="F11" s="134">
        <v>0.3559666238673469</v>
      </c>
      <c r="G11" s="134">
        <v>5.0048216839107527</v>
      </c>
      <c r="I11" s="95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20" ht="15" thickBot="1">
      <c r="A12" s="133" t="s">
        <v>16</v>
      </c>
      <c r="B12" s="134">
        <v>65.19464633172278</v>
      </c>
      <c r="C12" s="135">
        <v>4.6418074664908886</v>
      </c>
      <c r="D12" s="134">
        <v>0</v>
      </c>
      <c r="E12" s="134">
        <v>22.010870246845386</v>
      </c>
      <c r="F12" s="134">
        <v>0.58710632462673529</v>
      </c>
      <c r="G12" s="134">
        <v>7.5655696303138633</v>
      </c>
      <c r="I12" s="95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0" ht="15" thickBot="1">
      <c r="A13" s="133" t="s">
        <v>17</v>
      </c>
      <c r="B13" s="134">
        <v>52.398413833123016</v>
      </c>
      <c r="C13" s="135">
        <v>13.503734513988611</v>
      </c>
      <c r="D13" s="134">
        <v>0</v>
      </c>
      <c r="E13" s="134">
        <v>23.880699267593631</v>
      </c>
      <c r="F13" s="134">
        <v>1.3312624966102293</v>
      </c>
      <c r="G13" s="134">
        <v>8.8858898886842415</v>
      </c>
      <c r="I13" s="95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1:20" ht="15" thickBot="1">
      <c r="A14" s="133" t="s">
        <v>18</v>
      </c>
      <c r="B14" s="134">
        <v>62.657552684501262</v>
      </c>
      <c r="C14" s="135">
        <v>0.61841422639408317</v>
      </c>
      <c r="D14" s="134">
        <v>0</v>
      </c>
      <c r="E14" s="134">
        <v>27.479468451521406</v>
      </c>
      <c r="F14" s="134">
        <v>4.1663564863275884</v>
      </c>
      <c r="G14" s="134">
        <v>5.0782081512551809</v>
      </c>
      <c r="I14" s="95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0" ht="15" thickBot="1">
      <c r="A15" s="133" t="s">
        <v>193</v>
      </c>
      <c r="B15" s="134">
        <v>51.938967142905334</v>
      </c>
      <c r="C15" s="135">
        <v>0</v>
      </c>
      <c r="D15" s="134">
        <v>0</v>
      </c>
      <c r="E15" s="134">
        <v>36.329038849408867</v>
      </c>
      <c r="F15" s="134">
        <v>0.94843089958658533</v>
      </c>
      <c r="G15" s="134">
        <v>10.783563108098965</v>
      </c>
      <c r="I15" s="95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spans="1:20" ht="15" thickBot="1">
      <c r="A16" s="133" t="s">
        <v>194</v>
      </c>
      <c r="B16" s="134">
        <v>65.710709794642867</v>
      </c>
      <c r="C16" s="135">
        <v>4.0124235589799504</v>
      </c>
      <c r="D16" s="134">
        <v>0.18621567872737774</v>
      </c>
      <c r="E16" s="134">
        <v>20.514684428102399</v>
      </c>
      <c r="F16" s="134">
        <v>3.345321003386772</v>
      </c>
      <c r="G16" s="134">
        <v>6.2306455361608393</v>
      </c>
      <c r="I16" s="95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  <row r="17" spans="1:20" ht="15" thickBot="1">
      <c r="A17" s="133" t="s">
        <v>19</v>
      </c>
      <c r="B17" s="134">
        <v>41.985214071188018</v>
      </c>
      <c r="C17" s="135">
        <v>8.6293590271450782</v>
      </c>
      <c r="D17" s="134">
        <v>7.4039075921089173E-2</v>
      </c>
      <c r="E17" s="134">
        <v>44.168599541783848</v>
      </c>
      <c r="F17" s="134">
        <v>0.76813585909624438</v>
      </c>
      <c r="G17" s="134">
        <v>4.374652424865312</v>
      </c>
      <c r="I17" s="95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ht="15" thickBot="1">
      <c r="A18" s="192" t="s">
        <v>20</v>
      </c>
      <c r="B18" s="192"/>
      <c r="C18" s="192"/>
      <c r="D18" s="192"/>
      <c r="E18" s="192"/>
      <c r="F18" s="192"/>
      <c r="G18" s="192"/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</row>
    <row r="19" spans="1:20" ht="15" thickBot="1">
      <c r="A19" s="133" t="s">
        <v>21</v>
      </c>
      <c r="B19" s="134">
        <v>42.516546195911332</v>
      </c>
      <c r="C19" s="135">
        <v>10.10602954303136</v>
      </c>
      <c r="D19" s="134">
        <v>0.16508029314503761</v>
      </c>
      <c r="E19" s="134">
        <v>41.285096512208071</v>
      </c>
      <c r="F19" s="134">
        <v>0.80759500791427863</v>
      </c>
      <c r="G19" s="134">
        <v>5.1196524477916592</v>
      </c>
      <c r="I19" s="9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spans="1:20" ht="15" thickBot="1">
      <c r="A20" s="133" t="s">
        <v>22</v>
      </c>
      <c r="B20" s="134">
        <v>43.139164836981735</v>
      </c>
      <c r="C20" s="135">
        <v>23.205223865276643</v>
      </c>
      <c r="D20" s="134">
        <v>8.3940212551301421E-2</v>
      </c>
      <c r="E20" s="134">
        <v>28.700222801712911</v>
      </c>
      <c r="F20" s="134">
        <v>0.32417047581137015</v>
      </c>
      <c r="G20" s="134">
        <v>4.5472778076621614</v>
      </c>
      <c r="I20" s="95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</row>
    <row r="21" spans="1:20" ht="15" thickBot="1">
      <c r="A21" s="192" t="s">
        <v>23</v>
      </c>
      <c r="B21" s="192"/>
      <c r="C21" s="192"/>
      <c r="D21" s="192"/>
      <c r="E21" s="192"/>
      <c r="F21" s="192"/>
      <c r="G21" s="192"/>
      <c r="I21" s="95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</row>
    <row r="22" spans="1:20" ht="15" thickBot="1">
      <c r="A22" s="133" t="s">
        <v>24</v>
      </c>
      <c r="B22" s="134">
        <v>0.21120464059399222</v>
      </c>
      <c r="C22" s="135">
        <v>9.1029144283958224E-3</v>
      </c>
      <c r="D22" s="134">
        <v>0.12560816009373699</v>
      </c>
      <c r="E22" s="134">
        <v>99.644654536938546</v>
      </c>
      <c r="F22" s="134">
        <v>9.4297479451856975E-3</v>
      </c>
      <c r="G22" s="134">
        <v>0</v>
      </c>
      <c r="I22" s="95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</row>
    <row r="23" spans="1:20" ht="15" thickBot="1">
      <c r="A23" s="133" t="s">
        <v>25</v>
      </c>
      <c r="B23" s="134">
        <v>49.655420465672108</v>
      </c>
      <c r="C23" s="135">
        <v>22.981332711706958</v>
      </c>
      <c r="D23" s="134">
        <v>0.1021996881221478</v>
      </c>
      <c r="E23" s="134">
        <v>23.829067789652779</v>
      </c>
      <c r="F23" s="134">
        <v>0.52609246243488805</v>
      </c>
      <c r="G23" s="134">
        <v>2.9058868824075681</v>
      </c>
      <c r="I23" s="9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spans="1:20" ht="15" thickBot="1">
      <c r="A24" s="133" t="s">
        <v>26</v>
      </c>
      <c r="B24" s="134">
        <v>43.474107864316899</v>
      </c>
      <c r="C24" s="135">
        <v>19.19833139449241</v>
      </c>
      <c r="D24" s="134">
        <v>9.8079499085381605E-2</v>
      </c>
      <c r="E24" s="134">
        <v>0.47170728703518416</v>
      </c>
      <c r="F24" s="134">
        <v>0.34923602020049271</v>
      </c>
      <c r="G24" s="134">
        <v>36.408537934869315</v>
      </c>
      <c r="I24" s="9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1:20" ht="15" thickBot="1">
      <c r="A25" s="192" t="s">
        <v>27</v>
      </c>
      <c r="B25" s="192"/>
      <c r="C25" s="192"/>
      <c r="D25" s="192"/>
      <c r="E25" s="192"/>
      <c r="F25" s="192"/>
      <c r="G25" s="192"/>
      <c r="I25" s="95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  <row r="26" spans="1:20" ht="15" thickBot="1">
      <c r="A26" s="133" t="s">
        <v>28</v>
      </c>
      <c r="B26" s="134">
        <v>45.192818310560391</v>
      </c>
      <c r="C26" s="135">
        <v>12.830380776996511</v>
      </c>
      <c r="D26" s="134">
        <v>7.0872679728703855E-2</v>
      </c>
      <c r="E26" s="134">
        <v>40.695803416321603</v>
      </c>
      <c r="F26" s="134">
        <v>0.24038036343533681</v>
      </c>
      <c r="G26" s="134">
        <v>0.96974445295412404</v>
      </c>
      <c r="I26" s="95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1:20" ht="15" thickBot="1">
      <c r="A27" s="133" t="s">
        <v>29</v>
      </c>
      <c r="B27" s="134">
        <v>40.975542269942132</v>
      </c>
      <c r="C27" s="135">
        <v>26.141840312891247</v>
      </c>
      <c r="D27" s="134">
        <v>0.13568604254508648</v>
      </c>
      <c r="E27" s="134">
        <v>24.044787245319942</v>
      </c>
      <c r="F27" s="134">
        <v>0.63783440007919245</v>
      </c>
      <c r="G27" s="134">
        <v>8.0643097292183885</v>
      </c>
      <c r="I27" s="95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</row>
    <row r="28" spans="1:20" ht="15" thickBot="1">
      <c r="A28" s="136" t="s">
        <v>30</v>
      </c>
      <c r="B28" s="134">
        <v>42.978279470969504</v>
      </c>
      <c r="C28" s="135">
        <v>19.820377132461243</v>
      </c>
      <c r="D28" s="134">
        <v>0.10490690179505797</v>
      </c>
      <c r="E28" s="134">
        <v>31.952168502642461</v>
      </c>
      <c r="F28" s="134">
        <v>0.44908792552601262</v>
      </c>
      <c r="G28" s="134">
        <v>4.6951800666048387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</row>
    <row r="29" spans="1:20" ht="15.6">
      <c r="A29" s="191" t="s">
        <v>231</v>
      </c>
      <c r="B29" s="191"/>
      <c r="C29" s="191"/>
      <c r="D29" s="191"/>
      <c r="E29" s="191"/>
      <c r="F29" s="191"/>
      <c r="G29" s="191"/>
    </row>
  </sheetData>
  <mergeCells count="13">
    <mergeCell ref="A29:G29"/>
    <mergeCell ref="G4:G5"/>
    <mergeCell ref="A25:G25"/>
    <mergeCell ref="A21:G21"/>
    <mergeCell ref="A6:G6"/>
    <mergeCell ref="A18:G18"/>
    <mergeCell ref="A2:G2"/>
    <mergeCell ref="A4:A5"/>
    <mergeCell ref="B4:B5"/>
    <mergeCell ref="C4:C5"/>
    <mergeCell ref="D4:D5"/>
    <mergeCell ref="E4:E5"/>
    <mergeCell ref="F4:F5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1:E20"/>
  <sheetViews>
    <sheetView workbookViewId="0">
      <selection activeCell="E17" sqref="E17:E18"/>
    </sheetView>
  </sheetViews>
  <sheetFormatPr baseColWidth="10" defaultRowHeight="14.4"/>
  <cols>
    <col min="1" max="1" width="32.109375" customWidth="1"/>
    <col min="2" max="2" width="16.5546875" bestFit="1" customWidth="1"/>
    <col min="3" max="3" width="29.5546875" customWidth="1"/>
    <col min="4" max="4" width="15.44140625" bestFit="1" customWidth="1"/>
    <col min="6" max="6" width="14.44140625" bestFit="1" customWidth="1"/>
    <col min="8" max="8" width="16.5546875" bestFit="1" customWidth="1"/>
  </cols>
  <sheetData>
    <row r="1" spans="1:5" ht="15.6">
      <c r="A1" s="234" t="s">
        <v>300</v>
      </c>
      <c r="B1" s="234"/>
      <c r="C1" s="234"/>
      <c r="D1" s="234"/>
      <c r="E1" s="234"/>
    </row>
    <row r="2" spans="1:5" ht="16.2" thickBot="1">
      <c r="A2" s="87"/>
      <c r="B2" s="87"/>
      <c r="C2" s="87"/>
      <c r="D2" s="87"/>
      <c r="E2" s="87"/>
    </row>
    <row r="3" spans="1:5" ht="31.8" thickBot="1">
      <c r="A3" s="10" t="s">
        <v>301</v>
      </c>
      <c r="B3" s="10" t="s">
        <v>155</v>
      </c>
      <c r="C3" s="10" t="s">
        <v>156</v>
      </c>
      <c r="D3" s="10" t="s">
        <v>157</v>
      </c>
      <c r="E3" s="10" t="s">
        <v>95</v>
      </c>
    </row>
    <row r="4" spans="1:5" ht="16.2" thickBot="1">
      <c r="A4" s="194" t="s">
        <v>10</v>
      </c>
      <c r="B4" s="195"/>
      <c r="C4" s="195"/>
      <c r="D4" s="195"/>
      <c r="E4" s="198"/>
    </row>
    <row r="5" spans="1:5" ht="16.2" thickBot="1">
      <c r="A5" s="6" t="s">
        <v>11</v>
      </c>
      <c r="B5" s="82">
        <v>87.188960763203568</v>
      </c>
      <c r="C5" s="82">
        <v>9.2581720509425054</v>
      </c>
      <c r="D5" s="82">
        <v>3.552867185920376</v>
      </c>
      <c r="E5" s="78">
        <v>100</v>
      </c>
    </row>
    <row r="6" spans="1:5" ht="16.2" thickBot="1">
      <c r="A6" s="6" t="s">
        <v>12</v>
      </c>
      <c r="B6" s="82">
        <v>84.703004293162181</v>
      </c>
      <c r="C6" s="82">
        <v>11.684245562100532</v>
      </c>
      <c r="D6" s="82">
        <v>3.6127501447221961</v>
      </c>
      <c r="E6" s="78">
        <v>100</v>
      </c>
    </row>
    <row r="7" spans="1:5" ht="16.2" thickBot="1">
      <c r="A7" s="6" t="s">
        <v>13</v>
      </c>
      <c r="B7" s="82">
        <v>80.044006743697821</v>
      </c>
      <c r="C7" s="82">
        <v>17.978599517422538</v>
      </c>
      <c r="D7" s="82">
        <v>1.9773937389107512</v>
      </c>
      <c r="E7" s="78">
        <v>100</v>
      </c>
    </row>
    <row r="8" spans="1:5" ht="16.2" thickBot="1">
      <c r="A8" s="6" t="s">
        <v>14</v>
      </c>
      <c r="B8" s="82">
        <v>74.655679708593581</v>
      </c>
      <c r="C8" s="82">
        <v>19.529967333331506</v>
      </c>
      <c r="D8" s="82">
        <v>5.8143529580476701</v>
      </c>
      <c r="E8" s="78">
        <v>100</v>
      </c>
    </row>
    <row r="9" spans="1:5" ht="16.2" thickBot="1">
      <c r="A9" s="6" t="s">
        <v>15</v>
      </c>
      <c r="B9" s="82">
        <v>83.615306821844044</v>
      </c>
      <c r="C9" s="82">
        <v>11.325339237920231</v>
      </c>
      <c r="D9" s="82">
        <v>5.0593539401924899</v>
      </c>
      <c r="E9" s="78">
        <v>100</v>
      </c>
    </row>
    <row r="10" spans="1:5" ht="16.2" thickBot="1">
      <c r="A10" s="6" t="s">
        <v>16</v>
      </c>
      <c r="B10" s="82">
        <v>74.160863536135352</v>
      </c>
      <c r="C10" s="82">
        <v>19.331557332486252</v>
      </c>
      <c r="D10" s="82">
        <v>6.5075791313434852</v>
      </c>
      <c r="E10" s="78">
        <v>100</v>
      </c>
    </row>
    <row r="11" spans="1:5" ht="16.2" thickBot="1">
      <c r="A11" s="6" t="s">
        <v>17</v>
      </c>
      <c r="B11" s="82">
        <v>72.934140298899905</v>
      </c>
      <c r="C11" s="82">
        <v>12.98565721600202</v>
      </c>
      <c r="D11" s="82">
        <v>14.080202485131855</v>
      </c>
      <c r="E11" s="78">
        <v>100</v>
      </c>
    </row>
    <row r="12" spans="1:5" ht="16.2" thickBot="1">
      <c r="A12" s="6" t="s">
        <v>18</v>
      </c>
      <c r="B12" s="82">
        <v>80.385833163862401</v>
      </c>
      <c r="C12" s="82">
        <v>16.941516025409666</v>
      </c>
      <c r="D12" s="82">
        <v>2.6726508106701594</v>
      </c>
      <c r="E12" s="78">
        <v>100</v>
      </c>
    </row>
    <row r="13" spans="1:5" ht="16.2" thickBot="1">
      <c r="A13" s="6" t="s">
        <v>193</v>
      </c>
      <c r="B13" s="82">
        <v>77.845369568452</v>
      </c>
      <c r="C13" s="82">
        <v>19.593567456941315</v>
      </c>
      <c r="D13" s="82">
        <v>2.5610629746147833</v>
      </c>
      <c r="E13" s="78">
        <v>100</v>
      </c>
    </row>
    <row r="14" spans="1:5" ht="16.2" thickBot="1">
      <c r="A14" s="6" t="s">
        <v>194</v>
      </c>
      <c r="B14" s="82">
        <v>71.911033763236318</v>
      </c>
      <c r="C14" s="82">
        <v>12.070242323582571</v>
      </c>
      <c r="D14" s="82">
        <v>16.018723913188722</v>
      </c>
      <c r="E14" s="78">
        <v>100</v>
      </c>
    </row>
    <row r="15" spans="1:5" ht="16.2" thickBot="1">
      <c r="A15" s="6" t="s">
        <v>19</v>
      </c>
      <c r="B15" s="82">
        <v>93.119233933896268</v>
      </c>
      <c r="C15" s="82">
        <v>1.5777775169867274</v>
      </c>
      <c r="D15" s="82">
        <v>5.3029885491705659</v>
      </c>
      <c r="E15" s="78">
        <v>100</v>
      </c>
    </row>
    <row r="16" spans="1:5" ht="16.2" thickBot="1">
      <c r="A16" s="253" t="s">
        <v>20</v>
      </c>
      <c r="B16" s="254"/>
      <c r="C16" s="254"/>
      <c r="D16" s="254"/>
      <c r="E16" s="255"/>
    </row>
    <row r="17" spans="1:5" ht="16.2" thickBot="1">
      <c r="A17" s="6" t="s">
        <v>21</v>
      </c>
      <c r="B17" s="82">
        <v>90.08551378370008</v>
      </c>
      <c r="C17" s="82">
        <v>5.2521965152276788</v>
      </c>
      <c r="D17" s="82">
        <v>4.6622897010848163</v>
      </c>
      <c r="E17" s="78">
        <v>100</v>
      </c>
    </row>
    <row r="18" spans="1:5" ht="16.2" thickBot="1">
      <c r="A18" s="6" t="s">
        <v>22</v>
      </c>
      <c r="B18" s="82">
        <v>80.328286048095507</v>
      </c>
      <c r="C18" s="82">
        <v>14.814198820023226</v>
      </c>
      <c r="D18" s="82">
        <v>4.8575151318697021</v>
      </c>
      <c r="E18" s="78">
        <v>100</v>
      </c>
    </row>
    <row r="19" spans="1:5" ht="16.2" thickBot="1">
      <c r="A19" s="7" t="s">
        <v>30</v>
      </c>
      <c r="B19" s="83">
        <v>82.907817643314772</v>
      </c>
      <c r="C19" s="83">
        <v>12.286279238105129</v>
      </c>
      <c r="D19" s="83">
        <v>4.8059031186521057</v>
      </c>
      <c r="E19" s="8">
        <v>100</v>
      </c>
    </row>
    <row r="20" spans="1:5" ht="15.6">
      <c r="B20" s="11" t="s">
        <v>261</v>
      </c>
    </row>
  </sheetData>
  <mergeCells count="3">
    <mergeCell ref="A4:E4"/>
    <mergeCell ref="A16:E16"/>
    <mergeCell ref="A1:E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1:D14"/>
  <sheetViews>
    <sheetView workbookViewId="0">
      <selection activeCell="A3" sqref="A3:D13"/>
    </sheetView>
  </sheetViews>
  <sheetFormatPr baseColWidth="10" defaultRowHeight="14.4"/>
  <cols>
    <col min="1" max="1" width="44.109375" customWidth="1"/>
    <col min="2" max="2" width="24.6640625" customWidth="1"/>
    <col min="3" max="3" width="22.44140625" customWidth="1"/>
    <col min="4" max="4" width="16.33203125" customWidth="1"/>
    <col min="5" max="5" width="19.44140625" customWidth="1"/>
  </cols>
  <sheetData>
    <row r="1" spans="1:4" ht="15.6">
      <c r="A1" s="234" t="s">
        <v>302</v>
      </c>
      <c r="B1" s="234"/>
      <c r="C1" s="234"/>
      <c r="D1" s="234"/>
    </row>
    <row r="2" spans="1:4" ht="16.2" thickBot="1">
      <c r="A2" s="87"/>
      <c r="B2" s="87"/>
      <c r="C2" s="87"/>
      <c r="D2" s="87"/>
    </row>
    <row r="3" spans="1:4" ht="16.2" thickBot="1">
      <c r="A3" s="57" t="s">
        <v>158</v>
      </c>
      <c r="B3" s="58" t="s">
        <v>21</v>
      </c>
      <c r="C3" s="58" t="s">
        <v>22</v>
      </c>
      <c r="D3" s="58" t="s">
        <v>30</v>
      </c>
    </row>
    <row r="4" spans="1:4" ht="16.2" thickBot="1">
      <c r="A4" s="237" t="s">
        <v>31</v>
      </c>
      <c r="B4" s="238"/>
      <c r="C4" s="238"/>
      <c r="D4" s="240"/>
    </row>
    <row r="5" spans="1:4" ht="16.2" thickBot="1">
      <c r="A5" s="6" t="s">
        <v>155</v>
      </c>
      <c r="B5" s="78">
        <v>90.08551378370008</v>
      </c>
      <c r="C5" s="78">
        <v>80.328286048095507</v>
      </c>
      <c r="D5" s="78">
        <v>82.907817643314772</v>
      </c>
    </row>
    <row r="6" spans="1:4" ht="16.2" thickBot="1">
      <c r="A6" s="6" t="s">
        <v>156</v>
      </c>
      <c r="B6" s="78">
        <v>5.2521965152276788</v>
      </c>
      <c r="C6" s="78">
        <v>14.814198820023226</v>
      </c>
      <c r="D6" s="78">
        <v>12.286279238105129</v>
      </c>
    </row>
    <row r="7" spans="1:4" ht="16.2" thickBot="1">
      <c r="A7" s="6" t="s">
        <v>157</v>
      </c>
      <c r="B7" s="78">
        <v>4.6622897010848163</v>
      </c>
      <c r="C7" s="78">
        <v>4.8575151318697021</v>
      </c>
      <c r="D7" s="78">
        <v>4.8059031186521057</v>
      </c>
    </row>
    <row r="8" spans="1:4" ht="16.2" thickBot="1">
      <c r="A8" s="59" t="s">
        <v>95</v>
      </c>
      <c r="B8" s="39">
        <v>100</v>
      </c>
      <c r="C8" s="39">
        <v>100</v>
      </c>
      <c r="D8" s="39">
        <v>100</v>
      </c>
    </row>
    <row r="9" spans="1:4" ht="16.2" thickBot="1">
      <c r="A9" s="237" t="s">
        <v>31</v>
      </c>
      <c r="B9" s="238"/>
      <c r="C9" s="238"/>
      <c r="D9" s="240"/>
    </row>
    <row r="10" spans="1:4" ht="16.2" thickBot="1">
      <c r="A10" s="6" t="s">
        <v>155</v>
      </c>
      <c r="B10" s="78">
        <v>28.725916009826037</v>
      </c>
      <c r="C10" s="78">
        <v>71.274083990177871</v>
      </c>
      <c r="D10" s="39">
        <v>100</v>
      </c>
    </row>
    <row r="11" spans="1:4" ht="16.2" thickBot="1">
      <c r="A11" s="6" t="s">
        <v>156</v>
      </c>
      <c r="B11" s="78">
        <v>11.301471538668109</v>
      </c>
      <c r="C11" s="78">
        <v>88.698528461337943</v>
      </c>
      <c r="D11" s="39">
        <v>100</v>
      </c>
    </row>
    <row r="12" spans="1:4" ht="16.2" thickBot="1">
      <c r="A12" s="6" t="s">
        <v>157</v>
      </c>
      <c r="B12" s="78">
        <v>25.647122972551312</v>
      </c>
      <c r="C12" s="78">
        <v>74.352877027466448</v>
      </c>
      <c r="D12" s="39">
        <v>100</v>
      </c>
    </row>
    <row r="13" spans="1:4" ht="16.2" thickBot="1">
      <c r="A13" s="7" t="s">
        <v>30</v>
      </c>
      <c r="B13" s="79">
        <v>26.437136295833131</v>
      </c>
      <c r="C13" s="79">
        <v>73.562863704248898</v>
      </c>
      <c r="D13" s="39">
        <v>100</v>
      </c>
    </row>
    <row r="14" spans="1:4" ht="15.6">
      <c r="A14" s="11" t="s">
        <v>261</v>
      </c>
    </row>
  </sheetData>
  <mergeCells count="3">
    <mergeCell ref="A4:D4"/>
    <mergeCell ref="A9:D9"/>
    <mergeCell ref="A1:D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G20"/>
  <sheetViews>
    <sheetView workbookViewId="0">
      <selection activeCell="A3" sqref="A3:G18"/>
    </sheetView>
  </sheetViews>
  <sheetFormatPr baseColWidth="10" defaultRowHeight="14.4"/>
  <cols>
    <col min="1" max="1" width="54.77734375" customWidth="1"/>
    <col min="2" max="2" width="28.33203125" customWidth="1"/>
    <col min="4" max="4" width="26.44140625" customWidth="1"/>
    <col min="5" max="5" width="20.44140625" customWidth="1"/>
    <col min="6" max="6" width="21.44140625" customWidth="1"/>
    <col min="7" max="7" width="19.44140625" customWidth="1"/>
  </cols>
  <sheetData>
    <row r="1" spans="1:7" ht="15.6">
      <c r="A1" s="13" t="s">
        <v>303</v>
      </c>
    </row>
    <row r="2" spans="1:7" ht="16.2" thickBot="1">
      <c r="A2" s="13"/>
    </row>
    <row r="3" spans="1:7" ht="16.2" thickBot="1">
      <c r="A3" s="204" t="s">
        <v>159</v>
      </c>
      <c r="B3" s="206" t="s">
        <v>21</v>
      </c>
      <c r="C3" s="208"/>
      <c r="D3" s="209" t="s">
        <v>22</v>
      </c>
      <c r="E3" s="208"/>
      <c r="F3" s="209" t="s">
        <v>30</v>
      </c>
      <c r="G3" s="208"/>
    </row>
    <row r="4" spans="1:7" ht="15.6">
      <c r="A4" s="221"/>
      <c r="B4" s="60" t="s">
        <v>160</v>
      </c>
      <c r="C4" s="256" t="s">
        <v>162</v>
      </c>
      <c r="D4" s="256" t="s">
        <v>163</v>
      </c>
      <c r="E4" s="256" t="s">
        <v>164</v>
      </c>
      <c r="F4" s="256" t="s">
        <v>163</v>
      </c>
      <c r="G4" s="256" t="s">
        <v>162</v>
      </c>
    </row>
    <row r="5" spans="1:7" ht="16.2" thickBot="1">
      <c r="A5" s="205"/>
      <c r="B5" s="8" t="s">
        <v>161</v>
      </c>
      <c r="C5" s="257"/>
      <c r="D5" s="257"/>
      <c r="E5" s="257"/>
      <c r="F5" s="257"/>
      <c r="G5" s="257"/>
    </row>
    <row r="6" spans="1:7" ht="16.2" thickBot="1">
      <c r="A6" s="6" t="s">
        <v>165</v>
      </c>
      <c r="B6" s="78">
        <v>326.29425317493917</v>
      </c>
      <c r="C6" s="82">
        <v>63.764521244469528</v>
      </c>
      <c r="D6" s="78">
        <v>1089.0775384828221</v>
      </c>
      <c r="E6" s="82">
        <v>76.486407349193769</v>
      </c>
      <c r="F6" s="84">
        <v>1415.3717916589646</v>
      </c>
      <c r="G6" s="82">
        <v>73.123104980412066</v>
      </c>
    </row>
    <row r="7" spans="1:7" ht="16.2" thickBot="1">
      <c r="A7" s="6" t="s">
        <v>166</v>
      </c>
      <c r="B7" s="78">
        <v>1.259914872801122</v>
      </c>
      <c r="C7" s="82">
        <v>0.24621294396465504</v>
      </c>
      <c r="D7" s="78">
        <v>2.931647406182325</v>
      </c>
      <c r="E7" s="82">
        <v>0.20589092125234881</v>
      </c>
      <c r="F7" s="84">
        <v>4.1915622789833957</v>
      </c>
      <c r="G7" s="82">
        <v>0.21655090935420426</v>
      </c>
    </row>
    <row r="8" spans="1:7" ht="16.2" thickBot="1">
      <c r="A8" s="6" t="s">
        <v>167</v>
      </c>
      <c r="B8" s="78">
        <v>21.912143413180111</v>
      </c>
      <c r="C8" s="82">
        <v>4.2820776663586626</v>
      </c>
      <c r="D8" s="78">
        <v>58.779913847860989</v>
      </c>
      <c r="E8" s="82">
        <v>4.1281398942274894</v>
      </c>
      <c r="F8" s="84">
        <v>80.692057261044269</v>
      </c>
      <c r="G8" s="82">
        <v>4.1688366328601258</v>
      </c>
    </row>
    <row r="9" spans="1:7" ht="16.2" thickBot="1">
      <c r="A9" s="6" t="s">
        <v>168</v>
      </c>
      <c r="B9" s="78">
        <v>47.360912011024482</v>
      </c>
      <c r="C9" s="82">
        <v>9.2552836916355705</v>
      </c>
      <c r="D9" s="78">
        <v>49.155576221471826</v>
      </c>
      <c r="E9" s="82">
        <v>3.4522183164271905</v>
      </c>
      <c r="F9" s="84">
        <v>96.516488232496911</v>
      </c>
      <c r="G9" s="82">
        <v>4.9863826190101941</v>
      </c>
    </row>
    <row r="10" spans="1:7" ht="16.2" thickBot="1">
      <c r="A10" s="6" t="s">
        <v>169</v>
      </c>
      <c r="B10" s="78">
        <v>9.6335609540708145</v>
      </c>
      <c r="C10" s="82">
        <v>1.8825933835445188</v>
      </c>
      <c r="D10" s="78">
        <v>25.748921134859675</v>
      </c>
      <c r="E10" s="82">
        <v>1.8083583593751673</v>
      </c>
      <c r="F10" s="84">
        <v>35.382482088926857</v>
      </c>
      <c r="G10" s="82">
        <v>1.8279839738953592</v>
      </c>
    </row>
    <row r="11" spans="1:7" ht="16.2" thickBot="1">
      <c r="A11" s="6" t="s">
        <v>170</v>
      </c>
      <c r="B11" s="78">
        <v>16.433970750873439</v>
      </c>
      <c r="C11" s="82">
        <v>3.2115315145107313</v>
      </c>
      <c r="D11" s="78">
        <v>47.745551156838175</v>
      </c>
      <c r="E11" s="82">
        <v>3.3531916193782512</v>
      </c>
      <c r="F11" s="84">
        <v>64.17952190771345</v>
      </c>
      <c r="G11" s="82">
        <v>3.3157407443804501</v>
      </c>
    </row>
    <row r="12" spans="1:7" ht="16.2" thickBot="1">
      <c r="A12" s="6" t="s">
        <v>171</v>
      </c>
      <c r="B12" s="78">
        <v>34.769986625177737</v>
      </c>
      <c r="C12" s="82">
        <v>6.7947612599919047</v>
      </c>
      <c r="D12" s="78">
        <v>62.12007303155729</v>
      </c>
      <c r="E12" s="82">
        <v>4.3627207820963614</v>
      </c>
      <c r="F12" s="84">
        <v>96.890059656736881</v>
      </c>
      <c r="G12" s="82">
        <v>5.0056826380111117</v>
      </c>
    </row>
    <row r="13" spans="1:7" ht="16.2" thickBot="1">
      <c r="A13" s="6" t="s">
        <v>172</v>
      </c>
      <c r="B13" s="78">
        <v>17.635510982036301</v>
      </c>
      <c r="C13" s="82">
        <v>3.4463368684223505</v>
      </c>
      <c r="D13" s="78">
        <v>31.034206503903452</v>
      </c>
      <c r="E13" s="82">
        <v>2.1795463376494912</v>
      </c>
      <c r="F13" s="84">
        <v>48.669717485940211</v>
      </c>
      <c r="G13" s="82">
        <v>2.5144494768544314</v>
      </c>
    </row>
    <row r="14" spans="1:7" ht="16.2" thickBot="1">
      <c r="A14" s="6" t="s">
        <v>173</v>
      </c>
      <c r="B14" s="78">
        <v>7.2366033555607041</v>
      </c>
      <c r="C14" s="82">
        <v>1.4141792076125066</v>
      </c>
      <c r="D14" s="78">
        <v>13.860391828259111</v>
      </c>
      <c r="E14" s="82">
        <v>0.97342157737686574</v>
      </c>
      <c r="F14" s="84">
        <v>21.096995183817839</v>
      </c>
      <c r="G14" s="82">
        <v>1.0899452728172427</v>
      </c>
    </row>
    <row r="15" spans="1:7" ht="16.2" thickBot="1">
      <c r="A15" s="6" t="s">
        <v>174</v>
      </c>
      <c r="B15" s="78">
        <v>9.0769457034200531</v>
      </c>
      <c r="C15" s="82">
        <v>1.7738194635941502</v>
      </c>
      <c r="D15" s="78">
        <v>7.0733917306856231</v>
      </c>
      <c r="E15" s="82">
        <v>0.49676749555162436</v>
      </c>
      <c r="F15" s="84">
        <v>16.150337434105992</v>
      </c>
      <c r="G15" s="82">
        <v>0.83438346491206994</v>
      </c>
    </row>
    <row r="16" spans="1:7" ht="16.2" thickBot="1">
      <c r="A16" s="6" t="s">
        <v>175</v>
      </c>
      <c r="B16" s="78">
        <v>0.62949004619385562</v>
      </c>
      <c r="C16" s="82">
        <v>0.12301513444734208</v>
      </c>
      <c r="D16" s="78">
        <v>1.1513225652136685</v>
      </c>
      <c r="E16" s="82">
        <v>8.0857903686019625E-2</v>
      </c>
      <c r="F16" s="84">
        <v>1.7808126114075207</v>
      </c>
      <c r="G16" s="82">
        <v>9.2003068241005473E-2</v>
      </c>
    </row>
    <row r="17" spans="1:7" ht="16.2" thickBot="1">
      <c r="A17" s="6" t="s">
        <v>176</v>
      </c>
      <c r="B17" s="78">
        <v>19.474269548933972</v>
      </c>
      <c r="C17" s="82">
        <v>3.8056676214513834</v>
      </c>
      <c r="D17" s="78">
        <v>35.205233450859822</v>
      </c>
      <c r="E17" s="82">
        <v>2.4724794437475208</v>
      </c>
      <c r="F17" s="84">
        <v>54.679502999795758</v>
      </c>
      <c r="G17" s="82">
        <v>2.8249362193691545</v>
      </c>
    </row>
    <row r="18" spans="1:7" ht="16.2" thickBot="1">
      <c r="A18" s="7" t="s">
        <v>95</v>
      </c>
      <c r="B18" s="79">
        <v>511.71756143819482</v>
      </c>
      <c r="C18" s="83">
        <v>100</v>
      </c>
      <c r="D18" s="79">
        <v>1423.8837673610537</v>
      </c>
      <c r="E18" s="83">
        <v>100</v>
      </c>
      <c r="F18" s="85">
        <v>1935.6013287976609</v>
      </c>
      <c r="G18" s="83">
        <v>100</v>
      </c>
    </row>
    <row r="19" spans="1:7" ht="15.6">
      <c r="A19" s="3"/>
    </row>
    <row r="20" spans="1:7" ht="15.6">
      <c r="B20" s="11" t="s">
        <v>261</v>
      </c>
    </row>
  </sheetData>
  <mergeCells count="9">
    <mergeCell ref="A3:A5"/>
    <mergeCell ref="B3:C3"/>
    <mergeCell ref="D3:E3"/>
    <mergeCell ref="F3:G3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1:N22"/>
  <sheetViews>
    <sheetView topLeftCell="A2" workbookViewId="0">
      <selection activeCell="H21" sqref="H21"/>
    </sheetView>
  </sheetViews>
  <sheetFormatPr baseColWidth="10" defaultRowHeight="14.4"/>
  <cols>
    <col min="1" max="1" width="30.77734375" customWidth="1"/>
    <col min="2" max="13" width="19.88671875" customWidth="1"/>
    <col min="14" max="14" width="16.5546875" customWidth="1"/>
  </cols>
  <sheetData>
    <row r="1" spans="1:14" ht="15.6">
      <c r="A1" s="43"/>
    </row>
    <row r="2" spans="1:14" ht="15.6">
      <c r="A2" s="234" t="s">
        <v>304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ht="16.2" thickBo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42" thickBot="1">
      <c r="A4" s="179" t="s">
        <v>301</v>
      </c>
      <c r="B4" s="61" t="s">
        <v>165</v>
      </c>
      <c r="C4" s="61" t="s">
        <v>166</v>
      </c>
      <c r="D4" s="61" t="s">
        <v>167</v>
      </c>
      <c r="E4" s="61" t="s">
        <v>177</v>
      </c>
      <c r="F4" s="61" t="s">
        <v>169</v>
      </c>
      <c r="G4" s="61" t="s">
        <v>170</v>
      </c>
      <c r="H4" s="61" t="s">
        <v>171</v>
      </c>
      <c r="I4" s="61" t="s">
        <v>172</v>
      </c>
      <c r="J4" s="61" t="s">
        <v>173</v>
      </c>
      <c r="K4" s="61" t="s">
        <v>174</v>
      </c>
      <c r="L4" s="61" t="s">
        <v>175</v>
      </c>
      <c r="M4" s="61" t="s">
        <v>178</v>
      </c>
      <c r="N4" s="61" t="s">
        <v>95</v>
      </c>
    </row>
    <row r="5" spans="1:14" ht="15" thickBot="1">
      <c r="A5" s="258" t="s">
        <v>10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60"/>
    </row>
    <row r="6" spans="1:14" ht="15" thickBot="1">
      <c r="A6" s="62" t="s">
        <v>11</v>
      </c>
      <c r="B6" s="86">
        <v>263409477471.24347</v>
      </c>
      <c r="C6" s="86">
        <v>269128492.14396906</v>
      </c>
      <c r="D6" s="86">
        <v>9551909895.7310829</v>
      </c>
      <c r="E6" s="86">
        <v>4639408283.897665</v>
      </c>
      <c r="F6" s="86">
        <v>4620881983.7358484</v>
      </c>
      <c r="G6" s="86">
        <v>8943266002.2134609</v>
      </c>
      <c r="H6" s="86">
        <v>5861207055.7780228</v>
      </c>
      <c r="I6" s="86">
        <v>5144229372.1437626</v>
      </c>
      <c r="J6" s="86">
        <v>1080365708.1217556</v>
      </c>
      <c r="K6" s="86">
        <v>688246809.57505035</v>
      </c>
      <c r="L6" s="86">
        <v>515523150.73642349</v>
      </c>
      <c r="M6" s="86">
        <v>3549362223.8328533</v>
      </c>
      <c r="N6" s="180">
        <v>308273006448.98303</v>
      </c>
    </row>
    <row r="7" spans="1:14" ht="15" thickBot="1">
      <c r="A7" s="62" t="s">
        <v>12</v>
      </c>
      <c r="B7" s="86">
        <v>232199382483.81882</v>
      </c>
      <c r="C7" s="86">
        <v>252889179.00584552</v>
      </c>
      <c r="D7" s="86">
        <v>17146543707.43775</v>
      </c>
      <c r="E7" s="86">
        <v>25379010492.317818</v>
      </c>
      <c r="F7" s="86">
        <v>5023927475.8233957</v>
      </c>
      <c r="G7" s="86">
        <v>11531065417.757126</v>
      </c>
      <c r="H7" s="86">
        <v>17669289166.03772</v>
      </c>
      <c r="I7" s="86">
        <v>9332518580.3622265</v>
      </c>
      <c r="J7" s="86">
        <v>3492903028.4549499</v>
      </c>
      <c r="K7" s="86">
        <v>4504475232.024169</v>
      </c>
      <c r="L7" s="86">
        <v>111563059.72403085</v>
      </c>
      <c r="M7" s="86">
        <v>8482345161.0078306</v>
      </c>
      <c r="N7" s="180">
        <v>335125912983.87488</v>
      </c>
    </row>
    <row r="8" spans="1:14" ht="15" thickBot="1">
      <c r="A8" s="62" t="s">
        <v>13</v>
      </c>
      <c r="B8" s="86">
        <v>196970122774.8562</v>
      </c>
      <c r="C8" s="86">
        <v>898146656.34107602</v>
      </c>
      <c r="D8" s="86">
        <v>10703464909.330549</v>
      </c>
      <c r="E8" s="86">
        <v>10845998671.086931</v>
      </c>
      <c r="F8" s="86">
        <v>6889735925.900219</v>
      </c>
      <c r="G8" s="86">
        <v>11919741643.65909</v>
      </c>
      <c r="H8" s="86">
        <v>23750703961.558342</v>
      </c>
      <c r="I8" s="86">
        <v>8757211435.1638222</v>
      </c>
      <c r="J8" s="86">
        <v>2137311452.9085338</v>
      </c>
      <c r="K8" s="86">
        <v>2176955502.159873</v>
      </c>
      <c r="L8" s="86">
        <v>63713562.008919768</v>
      </c>
      <c r="M8" s="86">
        <v>6760694199.892313</v>
      </c>
      <c r="N8" s="180">
        <v>281873800694.81732</v>
      </c>
    </row>
    <row r="9" spans="1:14" ht="15" thickBot="1">
      <c r="A9" s="62" t="s">
        <v>14</v>
      </c>
      <c r="B9" s="86">
        <v>160512192777.69684</v>
      </c>
      <c r="C9" s="86">
        <v>418383332.56971002</v>
      </c>
      <c r="D9" s="86">
        <v>7816747807.1672258</v>
      </c>
      <c r="E9" s="86">
        <v>7621238557.0135241</v>
      </c>
      <c r="F9" s="86">
        <v>5051360822.9199924</v>
      </c>
      <c r="G9" s="86">
        <v>7579256931.338232</v>
      </c>
      <c r="H9" s="86">
        <v>11797532411.599314</v>
      </c>
      <c r="I9" s="86">
        <v>6617371094.8583832</v>
      </c>
      <c r="J9" s="86">
        <v>3976659531.0754113</v>
      </c>
      <c r="K9" s="86">
        <v>629231129.03306091</v>
      </c>
      <c r="L9" s="86">
        <v>33630916.769235283</v>
      </c>
      <c r="M9" s="86">
        <v>9777664994.9134483</v>
      </c>
      <c r="N9" s="180">
        <v>221831270306.93686</v>
      </c>
    </row>
    <row r="10" spans="1:14" ht="15" thickBot="1">
      <c r="A10" s="62" t="s">
        <v>15</v>
      </c>
      <c r="B10" s="86">
        <v>220624734917.53754</v>
      </c>
      <c r="C10" s="86">
        <v>520837608.42405772</v>
      </c>
      <c r="D10" s="86">
        <v>9688159776.0583954</v>
      </c>
      <c r="E10" s="86">
        <v>8288264677.6071024</v>
      </c>
      <c r="F10" s="86">
        <v>4752442327.1980314</v>
      </c>
      <c r="G10" s="86">
        <v>9701832336.3500938</v>
      </c>
      <c r="H10" s="86">
        <v>8085248725.0275793</v>
      </c>
      <c r="I10" s="86">
        <v>4952506235.9872952</v>
      </c>
      <c r="J10" s="86">
        <v>1259782684.5602837</v>
      </c>
      <c r="K10" s="86">
        <v>397054254.96638185</v>
      </c>
      <c r="L10" s="86">
        <v>665040707.78766203</v>
      </c>
      <c r="M10" s="86">
        <v>3079750584.5322232</v>
      </c>
      <c r="N10" s="180">
        <v>272015654836.14737</v>
      </c>
    </row>
    <row r="11" spans="1:14" ht="15" thickBot="1">
      <c r="A11" s="62" t="s">
        <v>16</v>
      </c>
      <c r="B11" s="86">
        <v>100909006510.17514</v>
      </c>
      <c r="C11" s="86">
        <v>744097367.16384792</v>
      </c>
      <c r="D11" s="86">
        <v>8741560785.8684731</v>
      </c>
      <c r="E11" s="86">
        <v>3183662906.9228964</v>
      </c>
      <c r="F11" s="86">
        <v>1903617726.4927702</v>
      </c>
      <c r="G11" s="86">
        <v>2852891479.4457874</v>
      </c>
      <c r="H11" s="86">
        <v>2288201889.1027784</v>
      </c>
      <c r="I11" s="86">
        <v>2106411233.3301086</v>
      </c>
      <c r="J11" s="86">
        <v>2277403986.3190074</v>
      </c>
      <c r="K11" s="86">
        <v>5192575.3678830462</v>
      </c>
      <c r="L11" s="86">
        <v>93618773.697353035</v>
      </c>
      <c r="M11" s="86">
        <v>5164290564.6539812</v>
      </c>
      <c r="N11" s="180">
        <v>130269955798.58691</v>
      </c>
    </row>
    <row r="12" spans="1:14" ht="15" thickBot="1">
      <c r="A12" s="62" t="s">
        <v>17</v>
      </c>
      <c r="B12" s="86">
        <v>29882524016.065704</v>
      </c>
      <c r="C12" s="86">
        <v>232581822.39040521</v>
      </c>
      <c r="D12" s="86">
        <v>2804300497.851078</v>
      </c>
      <c r="E12" s="86">
        <v>1020179528.7331254</v>
      </c>
      <c r="F12" s="86">
        <v>604350809.16113627</v>
      </c>
      <c r="G12" s="86">
        <v>1097487540.9822752</v>
      </c>
      <c r="H12" s="86">
        <v>795757892.73617518</v>
      </c>
      <c r="I12" s="86">
        <v>519031456.4859153</v>
      </c>
      <c r="J12" s="86">
        <v>490969261.36764461</v>
      </c>
      <c r="K12" s="86">
        <v>112645317.3337297</v>
      </c>
      <c r="L12" s="86">
        <v>17455091.190612737</v>
      </c>
      <c r="M12" s="86">
        <v>3344523738.7165432</v>
      </c>
      <c r="N12" s="180">
        <v>40921806972.998505</v>
      </c>
    </row>
    <row r="13" spans="1:14" ht="15" thickBot="1">
      <c r="A13" s="62" t="s">
        <v>18</v>
      </c>
      <c r="B13" s="86">
        <v>13532229884.366989</v>
      </c>
      <c r="C13" s="86">
        <v>163826407.66444543</v>
      </c>
      <c r="D13" s="86">
        <v>653135831.58911705</v>
      </c>
      <c r="E13" s="86">
        <v>1474933658.3886049</v>
      </c>
      <c r="F13" s="86">
        <v>586707543.97658622</v>
      </c>
      <c r="G13" s="86">
        <v>318014039.87804228</v>
      </c>
      <c r="H13" s="86">
        <v>1659190174.9764862</v>
      </c>
      <c r="I13" s="86">
        <v>568797758.15355241</v>
      </c>
      <c r="J13" s="86">
        <v>518418007.05068731</v>
      </c>
      <c r="K13" s="86">
        <v>91879647.819186464</v>
      </c>
      <c r="L13" s="86">
        <v>96108534.556348845</v>
      </c>
      <c r="M13" s="86">
        <v>546769028.12996876</v>
      </c>
      <c r="N13" s="180">
        <v>20210010516.561092</v>
      </c>
    </row>
    <row r="14" spans="1:14" ht="16.2" thickBot="1">
      <c r="A14" s="6" t="s">
        <v>193</v>
      </c>
      <c r="B14" s="86">
        <v>2657717261.9727445</v>
      </c>
      <c r="C14" s="86">
        <v>20281226.644433931</v>
      </c>
      <c r="D14" s="86">
        <v>227664926.91616195</v>
      </c>
      <c r="E14" s="86">
        <v>15339201.396279341</v>
      </c>
      <c r="F14" s="86">
        <v>21165745.905237101</v>
      </c>
      <c r="G14" s="86">
        <v>192970242.05808482</v>
      </c>
      <c r="H14" s="86">
        <v>58408605.687717497</v>
      </c>
      <c r="I14" s="86">
        <v>10238107.68233439</v>
      </c>
      <c r="J14" s="86">
        <v>8333520.771744784</v>
      </c>
      <c r="K14" s="86">
        <v>0</v>
      </c>
      <c r="L14" s="86">
        <v>0</v>
      </c>
      <c r="M14" s="86">
        <v>8872753.0027229562</v>
      </c>
      <c r="N14" s="180">
        <v>3220991592.037364</v>
      </c>
    </row>
    <row r="15" spans="1:14" ht="16.2" thickBot="1">
      <c r="A15" s="6" t="s">
        <v>194</v>
      </c>
      <c r="B15" s="86">
        <v>45083143180.239586</v>
      </c>
      <c r="C15" s="86">
        <v>407672.98763125669</v>
      </c>
      <c r="D15" s="86">
        <v>1993493565.6840789</v>
      </c>
      <c r="E15" s="86">
        <v>822822915.37124038</v>
      </c>
      <c r="F15" s="86">
        <v>1363632262.4442699</v>
      </c>
      <c r="G15" s="86">
        <v>1580492061.7100296</v>
      </c>
      <c r="H15" s="86">
        <v>1397568055.5712435</v>
      </c>
      <c r="I15" s="86">
        <v>266620097.70547509</v>
      </c>
      <c r="J15" s="86">
        <v>916679781.16962349</v>
      </c>
      <c r="K15" s="86">
        <v>32454112.237126224</v>
      </c>
      <c r="L15" s="86">
        <v>25190614.163577866</v>
      </c>
      <c r="M15" s="86">
        <v>636222904.80765939</v>
      </c>
      <c r="N15" s="180">
        <v>54118727224.086037</v>
      </c>
    </row>
    <row r="16" spans="1:14" ht="15" thickBot="1">
      <c r="A16" s="62" t="s">
        <v>19</v>
      </c>
      <c r="B16" s="86">
        <v>149591260380.83322</v>
      </c>
      <c r="C16" s="86">
        <v>670982513.64800966</v>
      </c>
      <c r="D16" s="86">
        <v>11365075557.406418</v>
      </c>
      <c r="E16" s="86">
        <v>33225629339.759899</v>
      </c>
      <c r="F16" s="86">
        <v>4564659465.3736296</v>
      </c>
      <c r="G16" s="86">
        <v>8462504212.3186264</v>
      </c>
      <c r="H16" s="86">
        <v>23526951718.660164</v>
      </c>
      <c r="I16" s="86">
        <v>10394782114.065903</v>
      </c>
      <c r="J16" s="86">
        <v>4938168222.0211067</v>
      </c>
      <c r="K16" s="86">
        <v>7512202853.5891314</v>
      </c>
      <c r="L16" s="86">
        <v>158968200.77335599</v>
      </c>
      <c r="M16" s="86">
        <v>13329006846.30475</v>
      </c>
      <c r="N16" s="180">
        <v>267740191424.63452</v>
      </c>
    </row>
    <row r="17" spans="1:14" ht="15" thickBot="1">
      <c r="A17" s="261" t="s">
        <v>20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3"/>
    </row>
    <row r="18" spans="1:14" ht="15" thickBot="1">
      <c r="A18" s="62" t="s">
        <v>21</v>
      </c>
      <c r="B18" s="86">
        <v>326294253174.93915</v>
      </c>
      <c r="C18" s="86">
        <v>1259914872.801122</v>
      </c>
      <c r="D18" s="86">
        <v>21912143413.180111</v>
      </c>
      <c r="E18" s="86">
        <v>47360912011.024483</v>
      </c>
      <c r="F18" s="86">
        <v>9633560954.0708141</v>
      </c>
      <c r="G18" s="86">
        <v>16433970750.87344</v>
      </c>
      <c r="H18" s="86">
        <v>34769986625.177734</v>
      </c>
      <c r="I18" s="86">
        <v>17635510982.036301</v>
      </c>
      <c r="J18" s="86">
        <v>7236603355.5607042</v>
      </c>
      <c r="K18" s="86">
        <v>9076945703.4200535</v>
      </c>
      <c r="L18" s="86">
        <v>629490046.19385564</v>
      </c>
      <c r="M18" s="86">
        <v>19474269548.933971</v>
      </c>
      <c r="N18" s="180">
        <v>511717561438.19482</v>
      </c>
    </row>
    <row r="19" spans="1:14" ht="15" thickBot="1">
      <c r="A19" s="63" t="s">
        <v>22</v>
      </c>
      <c r="B19" s="86">
        <v>1089077538482.822</v>
      </c>
      <c r="C19" s="86">
        <v>2931647406.1823249</v>
      </c>
      <c r="D19" s="86">
        <v>58779913847.860992</v>
      </c>
      <c r="E19" s="86">
        <v>49155576221.471825</v>
      </c>
      <c r="F19" s="86">
        <v>25748921134.859676</v>
      </c>
      <c r="G19" s="86">
        <v>47745551156.838173</v>
      </c>
      <c r="H19" s="86">
        <v>62120073031.557289</v>
      </c>
      <c r="I19" s="86">
        <v>31034206503.90345</v>
      </c>
      <c r="J19" s="86">
        <v>13860391828.259111</v>
      </c>
      <c r="K19" s="86">
        <v>7073391730.6856232</v>
      </c>
      <c r="L19" s="86">
        <v>1151322565.2136686</v>
      </c>
      <c r="M19" s="86">
        <v>35205233450.859825</v>
      </c>
      <c r="N19" s="180">
        <v>1423883767361.0537</v>
      </c>
    </row>
    <row r="20" spans="1:14" ht="15.6" thickTop="1" thickBot="1">
      <c r="A20" s="64" t="s">
        <v>30</v>
      </c>
      <c r="B20" s="86">
        <v>1415371791658.9646</v>
      </c>
      <c r="C20" s="86">
        <v>4191562278.9833956</v>
      </c>
      <c r="D20" s="86">
        <v>80692057261.044266</v>
      </c>
      <c r="E20" s="86">
        <v>96516488232.496918</v>
      </c>
      <c r="F20" s="86">
        <v>35382482088.926857</v>
      </c>
      <c r="G20" s="86">
        <v>64179521907.713448</v>
      </c>
      <c r="H20" s="86">
        <v>96890059656.736877</v>
      </c>
      <c r="I20" s="86">
        <v>48669717485.940208</v>
      </c>
      <c r="J20" s="86">
        <v>21096995183.817841</v>
      </c>
      <c r="K20" s="86">
        <v>16150337434.105991</v>
      </c>
      <c r="L20" s="86">
        <v>1780812611.4075208</v>
      </c>
      <c r="M20" s="86">
        <v>54679502999.795761</v>
      </c>
      <c r="N20" s="180">
        <v>1935601328797.6609</v>
      </c>
    </row>
    <row r="21" spans="1:14" ht="16.8" thickTop="1" thickBot="1">
      <c r="A21" s="13"/>
      <c r="B21" s="181">
        <f>+B20/$N20*100</f>
        <v>73.123104980412066</v>
      </c>
      <c r="C21" s="181">
        <f t="shared" ref="C21:J21" si="0">+C20/$N20*100</f>
        <v>0.21655090935420426</v>
      </c>
      <c r="D21" s="181">
        <f t="shared" si="0"/>
        <v>4.1688366328601258</v>
      </c>
      <c r="E21" s="181">
        <f t="shared" si="0"/>
        <v>4.9863826190101941</v>
      </c>
      <c r="F21" s="181">
        <f t="shared" si="0"/>
        <v>1.8279839738953592</v>
      </c>
      <c r="G21" s="181">
        <f t="shared" si="0"/>
        <v>3.3157407443804501</v>
      </c>
      <c r="H21" s="181">
        <f t="shared" si="0"/>
        <v>5.0056826380111117</v>
      </c>
      <c r="I21" s="181">
        <f t="shared" si="0"/>
        <v>2.5144494768544314</v>
      </c>
      <c r="J21" s="181">
        <f t="shared" si="0"/>
        <v>1.0899452728172427</v>
      </c>
      <c r="K21" s="181">
        <f>+K20/$N20*100</f>
        <v>0.83438346491206994</v>
      </c>
      <c r="L21" s="181">
        <f t="shared" ref="L21" si="1">+L20/$N20*100</f>
        <v>9.2003068241005473E-2</v>
      </c>
      <c r="M21" s="181">
        <f t="shared" ref="M21" si="2">+M20/$N20*100</f>
        <v>2.8249362193691545</v>
      </c>
      <c r="N21" s="181">
        <f t="shared" ref="N21" si="3">+N20/$N20*100</f>
        <v>100</v>
      </c>
    </row>
    <row r="22" spans="1:14" ht="15.6">
      <c r="A22" s="11"/>
      <c r="D22" s="11" t="s">
        <v>261</v>
      </c>
    </row>
  </sheetData>
  <mergeCells count="3">
    <mergeCell ref="A5:N5"/>
    <mergeCell ref="A17:N17"/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G26"/>
  <sheetViews>
    <sheetView workbookViewId="0">
      <selection activeCell="B7" sqref="B7"/>
    </sheetView>
  </sheetViews>
  <sheetFormatPr baseColWidth="10" defaultRowHeight="14.4"/>
  <cols>
    <col min="1" max="1" width="45.5546875" customWidth="1"/>
    <col min="2" max="2" width="37.44140625" customWidth="1"/>
  </cols>
  <sheetData>
    <row r="1" spans="1:2" ht="48" customHeight="1" thickBot="1">
      <c r="A1" s="193" t="s">
        <v>33</v>
      </c>
      <c r="B1" s="193"/>
    </row>
    <row r="2" spans="1:2" ht="16.2" thickBot="1">
      <c r="A2" s="4" t="s">
        <v>301</v>
      </c>
      <c r="B2" s="5" t="s">
        <v>31</v>
      </c>
    </row>
    <row r="3" spans="1:2" ht="16.2" thickBot="1">
      <c r="A3" s="194" t="s">
        <v>10</v>
      </c>
      <c r="B3" s="195"/>
    </row>
    <row r="4" spans="1:2" ht="16.2" thickBot="1">
      <c r="A4" s="6" t="s">
        <v>11</v>
      </c>
      <c r="B4" s="78">
        <v>1.8298659869236531</v>
      </c>
    </row>
    <row r="5" spans="1:2" ht="16.2" thickBot="1">
      <c r="A5" s="6" t="s">
        <v>12</v>
      </c>
      <c r="B5" s="78">
        <v>10.028761386105311</v>
      </c>
    </row>
    <row r="6" spans="1:2" ht="16.2" thickBot="1">
      <c r="A6" s="6" t="s">
        <v>13</v>
      </c>
      <c r="B6" s="78">
        <v>12.715525069010255</v>
      </c>
    </row>
    <row r="7" spans="1:2" ht="16.2" thickBot="1">
      <c r="A7" s="6" t="s">
        <v>14</v>
      </c>
      <c r="B7" s="78">
        <v>1.5246379238868961</v>
      </c>
    </row>
    <row r="8" spans="1:2" ht="16.2" thickBot="1">
      <c r="A8" s="6" t="s">
        <v>15</v>
      </c>
      <c r="B8" s="78">
        <v>7.0696124798681286</v>
      </c>
    </row>
    <row r="9" spans="1:2" ht="16.2" thickBot="1">
      <c r="A9" s="6" t="s">
        <v>16</v>
      </c>
      <c r="B9" s="78">
        <v>0.45240920198179818</v>
      </c>
    </row>
    <row r="10" spans="1:2" ht="16.2" thickBot="1">
      <c r="A10" s="6" t="s">
        <v>17</v>
      </c>
      <c r="B10" s="78">
        <v>1.3709200315892949</v>
      </c>
    </row>
    <row r="11" spans="1:2" ht="16.2" thickBot="1">
      <c r="A11" s="6" t="s">
        <v>18</v>
      </c>
      <c r="B11" s="78">
        <v>3.1637842334110822</v>
      </c>
    </row>
    <row r="12" spans="1:2" ht="16.2" thickBot="1">
      <c r="A12" s="6" t="s">
        <v>193</v>
      </c>
      <c r="B12" s="78">
        <v>0</v>
      </c>
    </row>
    <row r="13" spans="1:2" ht="16.2" thickBot="1">
      <c r="A13" s="6" t="s">
        <v>194</v>
      </c>
      <c r="B13" s="78">
        <v>1.9622765170665439</v>
      </c>
    </row>
    <row r="14" spans="1:2" ht="16.2" thickBot="1">
      <c r="A14" s="6" t="s">
        <v>19</v>
      </c>
      <c r="B14" s="78">
        <v>31.250077516809117</v>
      </c>
    </row>
    <row r="15" spans="1:2" ht="15.6">
      <c r="A15" s="196" t="s">
        <v>20</v>
      </c>
      <c r="B15" s="197"/>
    </row>
    <row r="16" spans="1:2" ht="16.2" thickBot="1">
      <c r="A16" s="6" t="s">
        <v>21</v>
      </c>
      <c r="B16" s="78">
        <v>16.913044960212382</v>
      </c>
    </row>
    <row r="17" spans="1:7" ht="16.2" thickBot="1">
      <c r="A17" s="6" t="s">
        <v>22</v>
      </c>
      <c r="B17" s="78">
        <v>5.9677501351625954</v>
      </c>
    </row>
    <row r="18" spans="1:7" ht="15.6">
      <c r="A18" s="196" t="s">
        <v>23</v>
      </c>
      <c r="B18" s="197"/>
    </row>
    <row r="19" spans="1:7" ht="16.2" thickBot="1">
      <c r="A19" s="6" t="s">
        <v>32</v>
      </c>
      <c r="B19" s="78">
        <v>2.3931923369484291</v>
      </c>
    </row>
    <row r="20" spans="1:7" ht="16.2" thickBot="1">
      <c r="A20" s="6" t="s">
        <v>25</v>
      </c>
      <c r="B20" s="78">
        <v>14.842457337485419</v>
      </c>
    </row>
    <row r="21" spans="1:7" ht="16.2" thickBot="1">
      <c r="A21" s="6" t="s">
        <v>26</v>
      </c>
      <c r="B21" s="78">
        <v>13.454355199827313</v>
      </c>
    </row>
    <row r="22" spans="1:7" ht="16.2" thickBot="1">
      <c r="A22" s="194" t="s">
        <v>27</v>
      </c>
      <c r="B22" s="198"/>
    </row>
    <row r="23" spans="1:7" ht="16.2" thickBot="1">
      <c r="A23" s="6" t="s">
        <v>28</v>
      </c>
      <c r="B23" s="78">
        <v>8.1794666918222223</v>
      </c>
    </row>
    <row r="24" spans="1:7" ht="16.2" thickBot="1">
      <c r="A24" s="6" t="s">
        <v>29</v>
      </c>
      <c r="B24" s="78">
        <v>8.9641301672507616</v>
      </c>
    </row>
    <row r="25" spans="1:7" ht="16.2" thickBot="1">
      <c r="A25" s="7" t="s">
        <v>30</v>
      </c>
      <c r="B25" s="79">
        <v>8.5727303035245583</v>
      </c>
    </row>
    <row r="26" spans="1:7" ht="15.6">
      <c r="A26" s="137" t="s">
        <v>231</v>
      </c>
      <c r="B26" s="137"/>
      <c r="C26" s="137"/>
      <c r="D26" s="137"/>
      <c r="E26" s="137"/>
      <c r="F26" s="137"/>
      <c r="G26" s="137"/>
    </row>
  </sheetData>
  <mergeCells count="5">
    <mergeCell ref="A1:B1"/>
    <mergeCell ref="A3:B3"/>
    <mergeCell ref="A15:B15"/>
    <mergeCell ref="A18:B18"/>
    <mergeCell ref="A22:B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G23"/>
  <sheetViews>
    <sheetView workbookViewId="0">
      <selection activeCell="A3" sqref="A3"/>
    </sheetView>
  </sheetViews>
  <sheetFormatPr baseColWidth="10" defaultRowHeight="14.4"/>
  <cols>
    <col min="1" max="1" width="34" customWidth="1"/>
    <col min="2" max="2" width="17.33203125" customWidth="1"/>
    <col min="4" max="4" width="18.33203125" customWidth="1"/>
    <col min="5" max="5" width="22" customWidth="1"/>
    <col min="6" max="6" width="18.88671875" customWidth="1"/>
  </cols>
  <sheetData>
    <row r="1" spans="1:7" ht="15.6">
      <c r="A1" s="199" t="s">
        <v>36</v>
      </c>
      <c r="B1" s="199"/>
      <c r="C1" s="199"/>
      <c r="D1" s="199"/>
      <c r="E1" s="199"/>
      <c r="F1" s="199"/>
      <c r="G1" s="199"/>
    </row>
    <row r="2" spans="1:7" ht="16.2" thickBot="1">
      <c r="A2" s="3"/>
    </row>
    <row r="3" spans="1:7" ht="31.8" thickBot="1">
      <c r="A3" s="182" t="s">
        <v>301</v>
      </c>
      <c r="B3" s="10" t="s">
        <v>195</v>
      </c>
      <c r="C3" s="10" t="s">
        <v>196</v>
      </c>
      <c r="D3" s="10" t="s">
        <v>197</v>
      </c>
      <c r="E3" s="10" t="s">
        <v>198</v>
      </c>
      <c r="F3" s="10" t="s">
        <v>199</v>
      </c>
      <c r="G3" s="10" t="s">
        <v>200</v>
      </c>
    </row>
    <row r="4" spans="1:7" ht="16.2" thickBot="1">
      <c r="A4" s="194" t="s">
        <v>10</v>
      </c>
      <c r="B4" s="195"/>
      <c r="C4" s="195"/>
      <c r="D4" s="195"/>
      <c r="E4" s="195"/>
      <c r="F4" s="195"/>
      <c r="G4" s="198"/>
    </row>
    <row r="5" spans="1:7" ht="16.2" thickBot="1">
      <c r="A5" s="6" t="s">
        <v>11</v>
      </c>
      <c r="B5" s="78">
        <v>9.3886915002771465E-2</v>
      </c>
      <c r="C5" s="78">
        <v>50.719373159189431</v>
      </c>
      <c r="D5" s="78">
        <v>1.1906601031389372</v>
      </c>
      <c r="E5" s="78">
        <v>2.8085620819428723</v>
      </c>
      <c r="F5" s="78">
        <v>2.9369535087175547</v>
      </c>
      <c r="G5" s="78">
        <v>42.250564232008443</v>
      </c>
    </row>
    <row r="6" spans="1:7" ht="16.2" thickBot="1">
      <c r="A6" s="6" t="s">
        <v>12</v>
      </c>
      <c r="B6" s="78">
        <v>0.32468073559471378</v>
      </c>
      <c r="C6" s="78">
        <v>46.216670750897265</v>
      </c>
      <c r="D6" s="78">
        <v>1.1238270576133036</v>
      </c>
      <c r="E6" s="78">
        <v>3.1457240301731351</v>
      </c>
      <c r="F6" s="78">
        <v>4.1053654675199134</v>
      </c>
      <c r="G6" s="78">
        <v>45.083731958201881</v>
      </c>
    </row>
    <row r="7" spans="1:7" ht="16.2" thickBot="1">
      <c r="A7" s="6" t="s">
        <v>13</v>
      </c>
      <c r="B7" s="78">
        <v>1.1781582775242971</v>
      </c>
      <c r="C7" s="78">
        <v>46.440718017876655</v>
      </c>
      <c r="D7" s="78">
        <v>1.8993572864060801</v>
      </c>
      <c r="E7" s="78">
        <v>2.7824583530071472</v>
      </c>
      <c r="F7" s="78">
        <v>5.1835797891410405</v>
      </c>
      <c r="G7" s="78">
        <v>42.515728276044847</v>
      </c>
    </row>
    <row r="8" spans="1:7" ht="16.2" thickBot="1">
      <c r="A8" s="6" t="s">
        <v>14</v>
      </c>
      <c r="B8" s="78">
        <v>1.029535549747955</v>
      </c>
      <c r="C8" s="78">
        <v>59.949008138838501</v>
      </c>
      <c r="D8" s="78">
        <v>5.9369098443518036</v>
      </c>
      <c r="E8" s="78">
        <v>1.1197668765707607</v>
      </c>
      <c r="F8" s="78">
        <v>2.3731915750555985</v>
      </c>
      <c r="G8" s="78">
        <v>29.591588015435615</v>
      </c>
    </row>
    <row r="9" spans="1:7" ht="16.2" thickBot="1">
      <c r="A9" s="6" t="s">
        <v>15</v>
      </c>
      <c r="B9" s="78">
        <v>1.2592876574418705</v>
      </c>
      <c r="C9" s="78">
        <v>55.087167479804208</v>
      </c>
      <c r="D9" s="78">
        <v>2.089982692498765</v>
      </c>
      <c r="E9" s="78">
        <v>2.4860408948747201</v>
      </c>
      <c r="F9" s="78">
        <v>3.6631286502473723</v>
      </c>
      <c r="G9" s="78">
        <v>35.414392625133289</v>
      </c>
    </row>
    <row r="10" spans="1:7" ht="16.2" thickBot="1">
      <c r="A10" s="6" t="s">
        <v>16</v>
      </c>
      <c r="B10" s="78">
        <v>0.34454744377107033</v>
      </c>
      <c r="C10" s="78">
        <v>73.606764954253762</v>
      </c>
      <c r="D10" s="78">
        <v>2.8260902207369463</v>
      </c>
      <c r="E10" s="78">
        <v>10.849286933583725</v>
      </c>
      <c r="F10" s="78">
        <v>6.1610789104949406</v>
      </c>
      <c r="G10" s="78">
        <v>6.2122315371594148</v>
      </c>
    </row>
    <row r="11" spans="1:7" ht="16.2" thickBot="1">
      <c r="A11" s="6" t="s">
        <v>17</v>
      </c>
      <c r="B11" s="78">
        <v>0.53740380564157009</v>
      </c>
      <c r="C11" s="78">
        <v>60.855568152678288</v>
      </c>
      <c r="D11" s="78">
        <v>2.6875637882359174</v>
      </c>
      <c r="E11" s="78">
        <v>8.202653498997222</v>
      </c>
      <c r="F11" s="78">
        <v>8.7283446752338421</v>
      </c>
      <c r="G11" s="78">
        <v>18.988466079213172</v>
      </c>
    </row>
    <row r="12" spans="1:7" ht="16.2" thickBot="1">
      <c r="A12" s="6" t="s">
        <v>18</v>
      </c>
      <c r="B12" s="78">
        <v>3.356578051137979</v>
      </c>
      <c r="C12" s="78">
        <v>62.739794004856698</v>
      </c>
      <c r="D12" s="78">
        <v>4.6264350463664217</v>
      </c>
      <c r="E12" s="78">
        <v>8.1607639921087802</v>
      </c>
      <c r="F12" s="78">
        <v>4.862403025282056</v>
      </c>
      <c r="G12" s="78">
        <v>16.254025880248218</v>
      </c>
    </row>
    <row r="13" spans="1:7" ht="16.2" thickBot="1">
      <c r="A13" s="6" t="s">
        <v>193</v>
      </c>
      <c r="B13" s="78">
        <v>0</v>
      </c>
      <c r="C13" s="78">
        <v>42.814663691834674</v>
      </c>
      <c r="D13" s="78">
        <v>0</v>
      </c>
      <c r="E13" s="78">
        <v>17.762430801334553</v>
      </c>
      <c r="F13" s="78">
        <v>6.4134998991247301</v>
      </c>
      <c r="G13" s="78">
        <v>33.009405607706036</v>
      </c>
    </row>
    <row r="14" spans="1:7" ht="16.2" thickBot="1">
      <c r="A14" s="6" t="s">
        <v>194</v>
      </c>
      <c r="B14" s="78">
        <v>1.0803781445286713</v>
      </c>
      <c r="C14" s="78">
        <v>44.810574827793367</v>
      </c>
      <c r="D14" s="78">
        <v>5.0406503190237215</v>
      </c>
      <c r="E14" s="78">
        <v>12.390499289228829</v>
      </c>
      <c r="F14" s="78">
        <v>7.6936679403997594</v>
      </c>
      <c r="G14" s="78">
        <v>28.98422947902554</v>
      </c>
    </row>
    <row r="15" spans="1:7" ht="16.2" thickBot="1">
      <c r="A15" s="6" t="s">
        <v>19</v>
      </c>
      <c r="B15" s="78">
        <v>2.6597396923461556</v>
      </c>
      <c r="C15" s="78">
        <v>49.040421691313853</v>
      </c>
      <c r="D15" s="78">
        <v>2.5507696473776416</v>
      </c>
      <c r="E15" s="78">
        <v>5.8897448943184427</v>
      </c>
      <c r="F15" s="78">
        <v>7.1393228370149568</v>
      </c>
      <c r="G15" s="78">
        <v>32.720001237629042</v>
      </c>
    </row>
    <row r="16" spans="1:7" ht="16.2" thickBot="1">
      <c r="A16" s="194" t="s">
        <v>20</v>
      </c>
      <c r="B16" s="195"/>
      <c r="C16" s="195"/>
      <c r="D16" s="195"/>
      <c r="E16" s="195"/>
      <c r="F16" s="195"/>
      <c r="G16" s="198"/>
    </row>
    <row r="17" spans="1:7" ht="16.2" thickBot="1">
      <c r="A17" s="6" t="s">
        <v>21</v>
      </c>
      <c r="B17" s="78">
        <v>2.045748033204331</v>
      </c>
      <c r="C17" s="78">
        <v>48.686706254262532</v>
      </c>
      <c r="D17" s="78">
        <v>2.7147265807466372</v>
      </c>
      <c r="E17" s="78">
        <v>6.5346653187085701</v>
      </c>
      <c r="F17" s="78">
        <v>7.539208759555903</v>
      </c>
      <c r="G17" s="78">
        <v>32.478945053521954</v>
      </c>
    </row>
    <row r="18" spans="1:7" ht="16.2" thickBot="1">
      <c r="A18" s="6" t="s">
        <v>22</v>
      </c>
      <c r="B18" s="78">
        <v>0.60574513005913988</v>
      </c>
      <c r="C18" s="78">
        <v>54.915804601432619</v>
      </c>
      <c r="D18" s="78">
        <v>2.7300898915328018</v>
      </c>
      <c r="E18" s="78">
        <v>2.8194651993071513</v>
      </c>
      <c r="F18" s="78">
        <v>3.290156715321463</v>
      </c>
      <c r="G18" s="78">
        <v>35.638738462346517</v>
      </c>
    </row>
    <row r="19" spans="1:7" ht="16.2" thickBot="1">
      <c r="A19" s="194" t="s">
        <v>34</v>
      </c>
      <c r="B19" s="195"/>
      <c r="C19" s="195"/>
      <c r="D19" s="195"/>
      <c r="E19" s="195"/>
      <c r="F19" s="195"/>
      <c r="G19" s="198"/>
    </row>
    <row r="20" spans="1:7" ht="16.2" thickBot="1">
      <c r="A20" s="6" t="s">
        <v>28</v>
      </c>
      <c r="B20" s="78">
        <v>0.86382420876852661</v>
      </c>
      <c r="C20" s="78">
        <v>58.005296316923705</v>
      </c>
      <c r="D20" s="78">
        <v>2.9080489781954695</v>
      </c>
      <c r="E20" s="78">
        <v>0.24686555293628765</v>
      </c>
      <c r="F20" s="78">
        <v>1.0657327475983867</v>
      </c>
      <c r="G20" s="78">
        <v>36.910232195577805</v>
      </c>
    </row>
    <row r="21" spans="1:7" ht="16.2" thickBot="1">
      <c r="A21" s="6" t="s">
        <v>29</v>
      </c>
      <c r="B21" s="78">
        <v>2.2383843791457152</v>
      </c>
      <c r="C21" s="78">
        <v>1.7152853002660409</v>
      </c>
      <c r="D21" s="78">
        <v>0.73027057517264093</v>
      </c>
      <c r="E21" s="78">
        <v>42.557100128358719</v>
      </c>
      <c r="F21" s="78">
        <v>40.863177322064004</v>
      </c>
      <c r="G21" s="78">
        <v>11.895782294992948</v>
      </c>
    </row>
    <row r="22" spans="1:7" ht="16.2" thickBot="1">
      <c r="A22" s="7" t="s">
        <v>30</v>
      </c>
      <c r="B22" s="79">
        <v>0.97865879918911869</v>
      </c>
      <c r="C22" s="79">
        <v>53.302671798060707</v>
      </c>
      <c r="D22" s="79">
        <v>2.7261112963628129</v>
      </c>
      <c r="E22" s="79">
        <v>3.7815805568887852</v>
      </c>
      <c r="F22" s="79">
        <v>4.3905222664456023</v>
      </c>
      <c r="G22" s="79">
        <v>34.820455283053384</v>
      </c>
    </row>
    <row r="23" spans="1:7" ht="15.6">
      <c r="A23" s="200" t="s">
        <v>232</v>
      </c>
      <c r="B23" s="200"/>
      <c r="C23" s="200"/>
      <c r="D23" s="200"/>
      <c r="E23" s="200"/>
      <c r="F23" s="200"/>
      <c r="G23" s="200"/>
    </row>
  </sheetData>
  <mergeCells count="5">
    <mergeCell ref="A4:G4"/>
    <mergeCell ref="A16:G16"/>
    <mergeCell ref="A19:G19"/>
    <mergeCell ref="A1:G1"/>
    <mergeCell ref="A23:G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G22"/>
  <sheetViews>
    <sheetView workbookViewId="0">
      <selection activeCell="A2" sqref="A2:A3"/>
    </sheetView>
  </sheetViews>
  <sheetFormatPr baseColWidth="10" defaultRowHeight="14.4"/>
  <cols>
    <col min="1" max="1" width="34.109375" customWidth="1"/>
  </cols>
  <sheetData>
    <row r="1" spans="1:7" ht="51.75" customHeight="1" thickBot="1">
      <c r="A1" s="193" t="s">
        <v>70</v>
      </c>
      <c r="B1" s="193"/>
      <c r="C1" s="193"/>
      <c r="D1" s="193"/>
      <c r="E1" s="193"/>
      <c r="F1" s="193"/>
      <c r="G1" s="193"/>
    </row>
    <row r="2" spans="1:7" ht="16.2" thickBot="1">
      <c r="A2" s="204" t="s">
        <v>301</v>
      </c>
      <c r="B2" s="206" t="s">
        <v>65</v>
      </c>
      <c r="C2" s="207"/>
      <c r="D2" s="208"/>
      <c r="E2" s="209" t="s">
        <v>66</v>
      </c>
      <c r="F2" s="207"/>
      <c r="G2" s="208"/>
    </row>
    <row r="3" spans="1:7" ht="16.2" thickBot="1">
      <c r="A3" s="205"/>
      <c r="B3" s="27" t="s">
        <v>49</v>
      </c>
      <c r="C3" s="27" t="s">
        <v>64</v>
      </c>
      <c r="D3" s="27" t="s">
        <v>30</v>
      </c>
      <c r="E3" s="27" t="s">
        <v>49</v>
      </c>
      <c r="F3" s="27" t="s">
        <v>64</v>
      </c>
      <c r="G3" s="27" t="s">
        <v>30</v>
      </c>
    </row>
    <row r="4" spans="1:7" ht="16.2" thickBot="1">
      <c r="A4" s="201" t="s">
        <v>10</v>
      </c>
      <c r="B4" s="202"/>
      <c r="C4" s="202"/>
      <c r="D4" s="202"/>
      <c r="E4" s="202"/>
      <c r="F4" s="202"/>
      <c r="G4" s="210"/>
    </row>
    <row r="5" spans="1:7" ht="16.2" thickBot="1">
      <c r="A5" s="28" t="s">
        <v>11</v>
      </c>
      <c r="B5" s="78">
        <v>4.9566480352637843</v>
      </c>
      <c r="C5" s="78">
        <v>4.9233954849242325</v>
      </c>
      <c r="D5" s="78">
        <v>4.942038821866622</v>
      </c>
      <c r="E5" s="78">
        <v>6.3680898648331468</v>
      </c>
      <c r="F5" s="78">
        <v>9.7767488809859504</v>
      </c>
      <c r="G5" s="78">
        <v>7.5062370088818069</v>
      </c>
    </row>
    <row r="6" spans="1:7" ht="16.2" thickBot="1">
      <c r="A6" s="28" t="s">
        <v>12</v>
      </c>
      <c r="B6" s="78">
        <v>3.7510796474219115</v>
      </c>
      <c r="C6" s="78">
        <v>2.2193672088341283</v>
      </c>
      <c r="D6" s="78">
        <v>3.0310290190117137</v>
      </c>
      <c r="E6" s="78">
        <v>7.6631864274900385</v>
      </c>
      <c r="F6" s="78">
        <v>5.7394765403921832</v>
      </c>
      <c r="G6" s="78">
        <v>6.691199531825923</v>
      </c>
    </row>
    <row r="7" spans="1:7" ht="16.2" thickBot="1">
      <c r="A7" s="28" t="s">
        <v>13</v>
      </c>
      <c r="B7" s="78">
        <v>9.590908083846033</v>
      </c>
      <c r="C7" s="78">
        <v>8.5110081592270816</v>
      </c>
      <c r="D7" s="78">
        <v>9.0719531975932259</v>
      </c>
      <c r="E7" s="78">
        <v>14.128844866461307</v>
      </c>
      <c r="F7" s="78">
        <v>8.4366391003572705</v>
      </c>
      <c r="G7" s="78">
        <v>11.301478406494114</v>
      </c>
    </row>
    <row r="8" spans="1:7" ht="16.2" thickBot="1">
      <c r="A8" s="28" t="s">
        <v>14</v>
      </c>
      <c r="B8" s="78">
        <v>2.7429793706408025</v>
      </c>
      <c r="C8" s="78">
        <v>2.8684309952364715</v>
      </c>
      <c r="D8" s="78">
        <v>2.8009453873350125</v>
      </c>
      <c r="E8" s="78">
        <v>11.14030815874273</v>
      </c>
      <c r="F8" s="78">
        <v>10.462961840125043</v>
      </c>
      <c r="G8" s="78">
        <v>10.846356235464953</v>
      </c>
    </row>
    <row r="9" spans="1:7" ht="16.2" thickBot="1">
      <c r="A9" s="28" t="s">
        <v>15</v>
      </c>
      <c r="B9" s="78">
        <v>13.983580823875998</v>
      </c>
      <c r="C9" s="78">
        <v>6.5767241066226747</v>
      </c>
      <c r="D9" s="78">
        <v>10.203903367180974</v>
      </c>
      <c r="E9" s="78">
        <v>13.403926762892421</v>
      </c>
      <c r="F9" s="78">
        <v>8.4946950568501709</v>
      </c>
      <c r="G9" s="78">
        <v>11.255229655385762</v>
      </c>
    </row>
    <row r="10" spans="1:7" ht="16.2" thickBot="1">
      <c r="A10" s="28" t="s">
        <v>16</v>
      </c>
      <c r="B10" s="78">
        <v>1.8508918868038504</v>
      </c>
      <c r="C10" s="78">
        <v>0.35649916817257848</v>
      </c>
      <c r="D10" s="78">
        <v>1.1973012246272638</v>
      </c>
      <c r="E10" s="78">
        <v>8.6514430210500741</v>
      </c>
      <c r="F10" s="78">
        <v>0</v>
      </c>
      <c r="G10" s="78">
        <v>4.0593801635732287</v>
      </c>
    </row>
    <row r="11" spans="1:7" ht="16.2" thickBot="1">
      <c r="A11" s="28" t="s">
        <v>17</v>
      </c>
      <c r="B11" s="78">
        <v>4.1246891028689809</v>
      </c>
      <c r="C11" s="78">
        <v>1.4346393547822736</v>
      </c>
      <c r="D11" s="78">
        <v>2.7998348011245051</v>
      </c>
      <c r="E11" s="78">
        <v>9.1877028233442903</v>
      </c>
      <c r="F11" s="78">
        <v>0.96943220143128128</v>
      </c>
      <c r="G11" s="78">
        <v>6.2056075690532397</v>
      </c>
    </row>
    <row r="12" spans="1:7" ht="16.2" thickBot="1">
      <c r="A12" s="28" t="s">
        <v>18</v>
      </c>
      <c r="B12" s="78">
        <v>1.2870268328918193</v>
      </c>
      <c r="C12" s="78">
        <v>0</v>
      </c>
      <c r="D12" s="78">
        <v>0.7264048408931203</v>
      </c>
      <c r="E12" s="78">
        <v>0</v>
      </c>
      <c r="F12" s="78">
        <v>14.505894777902958</v>
      </c>
      <c r="G12" s="78">
        <v>3.7706756904544454</v>
      </c>
    </row>
    <row r="13" spans="1:7" ht="16.2" thickBot="1">
      <c r="A13" s="28" t="s">
        <v>193</v>
      </c>
      <c r="B13" s="78">
        <v>0</v>
      </c>
      <c r="C13" s="78">
        <v>0</v>
      </c>
      <c r="D13" s="78">
        <v>0</v>
      </c>
      <c r="E13" s="78"/>
      <c r="F13" s="78"/>
      <c r="G13" s="78"/>
    </row>
    <row r="14" spans="1:7" ht="16.2" thickBot="1">
      <c r="A14" s="28" t="s">
        <v>194</v>
      </c>
      <c r="B14" s="78">
        <v>2.4936486969660576</v>
      </c>
      <c r="C14" s="78">
        <v>4.070435264126445</v>
      </c>
      <c r="D14" s="78">
        <v>3.0926586718382643</v>
      </c>
      <c r="E14" s="78">
        <v>0</v>
      </c>
      <c r="F14" s="78">
        <v>0</v>
      </c>
      <c r="G14" s="78">
        <v>0</v>
      </c>
    </row>
    <row r="15" spans="1:7" ht="16.2" thickBot="1">
      <c r="A15" s="28" t="s">
        <v>19</v>
      </c>
      <c r="B15" s="78">
        <v>5.2485420926196209</v>
      </c>
      <c r="C15" s="78">
        <v>4.0347530857621763</v>
      </c>
      <c r="D15" s="78">
        <v>4.6246830256314508</v>
      </c>
      <c r="E15" s="78">
        <v>11.368534043529264</v>
      </c>
      <c r="F15" s="78">
        <v>7.5997617760433025</v>
      </c>
      <c r="G15" s="78">
        <v>9.397239233770339</v>
      </c>
    </row>
    <row r="16" spans="1:7" ht="16.2" thickBot="1">
      <c r="A16" s="201" t="s">
        <v>67</v>
      </c>
      <c r="B16" s="202"/>
      <c r="C16" s="202"/>
      <c r="D16" s="202"/>
      <c r="E16" s="202"/>
      <c r="F16" s="202"/>
      <c r="G16" s="203"/>
    </row>
    <row r="17" spans="1:7" ht="16.2" thickBot="1">
      <c r="A17" s="28" t="s">
        <v>21</v>
      </c>
      <c r="B17" s="78">
        <v>5.5792570905830265</v>
      </c>
      <c r="C17" s="78">
        <v>5.9944226035704835</v>
      </c>
      <c r="D17" s="78">
        <v>5.7905441781980755</v>
      </c>
      <c r="E17" s="78">
        <v>13.407934446607594</v>
      </c>
      <c r="F17" s="78">
        <v>10.459630564979978</v>
      </c>
      <c r="G17" s="78">
        <v>11.904896740084629</v>
      </c>
    </row>
    <row r="18" spans="1:7" ht="16.2" thickBot="1">
      <c r="A18" s="29" t="s">
        <v>68</v>
      </c>
      <c r="B18" s="78">
        <v>5.2485420926196209</v>
      </c>
      <c r="C18" s="78">
        <v>4.0347530857621763</v>
      </c>
      <c r="D18" s="78">
        <v>4.6246830256314508</v>
      </c>
      <c r="E18" s="78">
        <v>11.368534043529264</v>
      </c>
      <c r="F18" s="78">
        <v>7.5997617760433025</v>
      </c>
      <c r="G18" s="78">
        <v>9.397239233770339</v>
      </c>
    </row>
    <row r="19" spans="1:7" ht="16.2" thickBot="1">
      <c r="A19" s="29" t="s">
        <v>69</v>
      </c>
      <c r="B19" s="78">
        <v>5.794825269779535</v>
      </c>
      <c r="C19" s="78">
        <v>7.3154779059608126</v>
      </c>
      <c r="D19" s="78">
        <v>6.5636235256163706</v>
      </c>
      <c r="E19" s="78">
        <v>14.643013067823688</v>
      </c>
      <c r="F19" s="78">
        <v>12.348462235306764</v>
      </c>
      <c r="G19" s="78">
        <v>13.492523925199723</v>
      </c>
    </row>
    <row r="20" spans="1:7" ht="16.2" thickBot="1">
      <c r="A20" s="28" t="s">
        <v>22</v>
      </c>
      <c r="B20" s="78">
        <v>6.1392619044576247</v>
      </c>
      <c r="C20" s="78">
        <v>4.0966647287006657</v>
      </c>
      <c r="D20" s="78">
        <v>5.2044000413661848</v>
      </c>
      <c r="E20" s="78">
        <v>8.1585222666007056</v>
      </c>
      <c r="F20" s="78">
        <v>5.1977285403885336</v>
      </c>
      <c r="G20" s="78">
        <v>6.8912302247258497</v>
      </c>
    </row>
    <row r="21" spans="1:7" ht="16.2" thickBot="1">
      <c r="A21" s="30" t="s">
        <v>30</v>
      </c>
      <c r="B21" s="78">
        <v>5.9944755316783569</v>
      </c>
      <c r="C21" s="78">
        <v>4.6656416877575051</v>
      </c>
      <c r="D21" s="78">
        <v>5.3673607704661013</v>
      </c>
      <c r="E21" s="78">
        <v>10.248189900019398</v>
      </c>
      <c r="F21" s="78">
        <v>7.7177515107339349</v>
      </c>
      <c r="G21" s="78">
        <v>9.0749740814864275</v>
      </c>
    </row>
    <row r="22" spans="1:7" ht="15.6">
      <c r="B22" s="137" t="s">
        <v>231</v>
      </c>
      <c r="C22" s="11" t="s">
        <v>201</v>
      </c>
    </row>
  </sheetData>
  <mergeCells count="6">
    <mergeCell ref="A1:G1"/>
    <mergeCell ref="A16:G16"/>
    <mergeCell ref="A2:A3"/>
    <mergeCell ref="B2:D2"/>
    <mergeCell ref="E2:G2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22"/>
  <sheetViews>
    <sheetView workbookViewId="0">
      <selection activeCell="A2" sqref="A2"/>
    </sheetView>
  </sheetViews>
  <sheetFormatPr baseColWidth="10" defaultRowHeight="14.4"/>
  <cols>
    <col min="1" max="1" width="35.44140625" customWidth="1"/>
    <col min="2" max="2" width="22.88671875" customWidth="1"/>
    <col min="3" max="3" width="18.6640625" customWidth="1"/>
    <col min="4" max="4" width="23.44140625" customWidth="1"/>
    <col min="5" max="5" width="17.88671875" customWidth="1"/>
  </cols>
  <sheetData>
    <row r="1" spans="1:6" ht="16.2" thickBot="1">
      <c r="A1" s="211" t="s">
        <v>42</v>
      </c>
      <c r="B1" s="211"/>
      <c r="C1" s="211"/>
      <c r="D1" s="211"/>
      <c r="E1" s="211"/>
      <c r="F1" s="211"/>
    </row>
    <row r="2" spans="1:6" ht="16.2" thickBot="1">
      <c r="A2" s="9" t="s">
        <v>301</v>
      </c>
      <c r="B2" s="10" t="s">
        <v>37</v>
      </c>
      <c r="C2" s="10" t="s">
        <v>38</v>
      </c>
      <c r="D2" s="10" t="s">
        <v>39</v>
      </c>
      <c r="E2" s="10" t="s">
        <v>40</v>
      </c>
      <c r="F2" s="10" t="s">
        <v>41</v>
      </c>
    </row>
    <row r="3" spans="1:6" ht="16.2" thickBot="1">
      <c r="A3" s="194" t="s">
        <v>10</v>
      </c>
      <c r="B3" s="195"/>
      <c r="C3" s="195"/>
      <c r="D3" s="195"/>
      <c r="E3" s="195"/>
      <c r="F3" s="198"/>
    </row>
    <row r="4" spans="1:6" ht="16.2" thickBot="1">
      <c r="A4" s="6" t="s">
        <v>11</v>
      </c>
      <c r="B4" s="78">
        <v>72.482706750662871</v>
      </c>
      <c r="C4" s="78">
        <v>13.949452817424646</v>
      </c>
      <c r="D4" s="78">
        <v>6.3839972014560393</v>
      </c>
      <c r="E4" s="78">
        <v>6.2374171307125437</v>
      </c>
      <c r="F4" s="78">
        <v>0.94642609974391034</v>
      </c>
    </row>
    <row r="5" spans="1:6" ht="16.2" thickBot="1">
      <c r="A5" s="6" t="s">
        <v>12</v>
      </c>
      <c r="B5" s="78">
        <v>60.063185302657118</v>
      </c>
      <c r="C5" s="78">
        <v>11.761504060817376</v>
      </c>
      <c r="D5" s="78">
        <v>9.834307654455257</v>
      </c>
      <c r="E5" s="78">
        <v>12.387314308935013</v>
      </c>
      <c r="F5" s="78">
        <v>5.9536886731354208</v>
      </c>
    </row>
    <row r="6" spans="1:6" ht="16.2" thickBot="1">
      <c r="A6" s="6" t="s">
        <v>13</v>
      </c>
      <c r="B6" s="78">
        <v>68.155806011855333</v>
      </c>
      <c r="C6" s="78">
        <v>15.449654613571301</v>
      </c>
      <c r="D6" s="78">
        <v>7.1248188620468387</v>
      </c>
      <c r="E6" s="78">
        <v>8.1938974062208985</v>
      </c>
      <c r="F6" s="78">
        <v>1.0758231063058195</v>
      </c>
    </row>
    <row r="7" spans="1:6" ht="16.2" thickBot="1">
      <c r="A7" s="6" t="s">
        <v>14</v>
      </c>
      <c r="B7" s="78">
        <v>84.062657485676311</v>
      </c>
      <c r="C7" s="78">
        <v>6.0457599435877283</v>
      </c>
      <c r="D7" s="78">
        <v>3.7850433515403217</v>
      </c>
      <c r="E7" s="78">
        <v>4.4148730801486717</v>
      </c>
      <c r="F7" s="78">
        <v>1.6916661390471237</v>
      </c>
    </row>
    <row r="8" spans="1:6" ht="16.2" thickBot="1">
      <c r="A8" s="6" t="s">
        <v>15</v>
      </c>
      <c r="B8" s="78">
        <v>82.886724466922985</v>
      </c>
      <c r="C8" s="78">
        <v>7.8240517437108261</v>
      </c>
      <c r="D8" s="78">
        <v>3.8460924416316091</v>
      </c>
      <c r="E8" s="78">
        <v>3.5013561434169218</v>
      </c>
      <c r="F8" s="78">
        <v>1.9417752043177292</v>
      </c>
    </row>
    <row r="9" spans="1:6" ht="16.2" thickBot="1">
      <c r="A9" s="6" t="s">
        <v>16</v>
      </c>
      <c r="B9" s="78">
        <v>91.623156415774801</v>
      </c>
      <c r="C9" s="78">
        <v>6.0982953284460422</v>
      </c>
      <c r="D9" s="78">
        <v>0.86943563919883937</v>
      </c>
      <c r="E9" s="78">
        <v>1.3433577501334835</v>
      </c>
      <c r="F9" s="78">
        <v>6.575486644672883E-2</v>
      </c>
    </row>
    <row r="10" spans="1:6" ht="16.2" thickBot="1">
      <c r="A10" s="6" t="s">
        <v>17</v>
      </c>
      <c r="B10" s="78">
        <v>73.362495434374296</v>
      </c>
      <c r="C10" s="78">
        <v>9.8297189820629178</v>
      </c>
      <c r="D10" s="78">
        <v>10.457830850256959</v>
      </c>
      <c r="E10" s="78">
        <v>5.4458940337444801</v>
      </c>
      <c r="F10" s="78">
        <v>0.90406069956134005</v>
      </c>
    </row>
    <row r="11" spans="1:6" ht="16.2" thickBot="1">
      <c r="A11" s="6" t="s">
        <v>18</v>
      </c>
      <c r="B11" s="78">
        <v>82.494315500029785</v>
      </c>
      <c r="C11" s="78">
        <v>6.1599582124231063</v>
      </c>
      <c r="D11" s="78">
        <v>7.3601906982008334</v>
      </c>
      <c r="E11" s="78">
        <v>2.983498962761431</v>
      </c>
      <c r="F11" s="78">
        <v>1.0020366265850156</v>
      </c>
    </row>
    <row r="12" spans="1:6" ht="16.2" thickBot="1">
      <c r="A12" s="6"/>
      <c r="B12" s="78">
        <v>90.92108256622906</v>
      </c>
      <c r="C12" s="78">
        <v>8.2784134361797914</v>
      </c>
      <c r="D12" s="78">
        <v>0.80050399759114765</v>
      </c>
      <c r="E12" s="78">
        <v>0</v>
      </c>
      <c r="F12" s="78">
        <v>0</v>
      </c>
    </row>
    <row r="13" spans="1:6" ht="16.2" thickBot="1">
      <c r="A13" s="6"/>
      <c r="B13" s="78">
        <v>89.069683194519399</v>
      </c>
      <c r="C13" s="78">
        <v>9.8303394738867738</v>
      </c>
      <c r="D13" s="78">
        <v>0.56076211974360723</v>
      </c>
      <c r="E13" s="78">
        <v>0.53921521185025434</v>
      </c>
      <c r="F13" s="78">
        <v>0</v>
      </c>
    </row>
    <row r="14" spans="1:6" ht="16.2" thickBot="1">
      <c r="A14" s="6" t="s">
        <v>19</v>
      </c>
      <c r="B14" s="78">
        <v>41.335236036892297</v>
      </c>
      <c r="C14" s="78">
        <v>18.911870123072898</v>
      </c>
      <c r="D14" s="78">
        <v>13.38647920339101</v>
      </c>
      <c r="E14" s="78">
        <v>16.01558353249186</v>
      </c>
      <c r="F14" s="78">
        <v>10.350831104152057</v>
      </c>
    </row>
    <row r="15" spans="1:6" ht="16.2" thickBot="1">
      <c r="A15" s="194" t="s">
        <v>20</v>
      </c>
      <c r="B15" s="195"/>
      <c r="C15" s="195"/>
      <c r="D15" s="195"/>
      <c r="E15" s="195"/>
      <c r="F15" s="198"/>
    </row>
    <row r="16" spans="1:6" ht="16.2" thickBot="1">
      <c r="A16" s="6" t="s">
        <v>21</v>
      </c>
      <c r="B16" s="78">
        <v>51.447884784588304</v>
      </c>
      <c r="C16" s="78">
        <v>15.100430956460094</v>
      </c>
      <c r="D16" s="78">
        <v>11.800301793526822</v>
      </c>
      <c r="E16" s="78">
        <v>14.930651845725096</v>
      </c>
      <c r="F16" s="78">
        <v>6.7207306196995313</v>
      </c>
    </row>
    <row r="17" spans="1:6" ht="16.2" thickBot="1">
      <c r="A17" s="6" t="s">
        <v>22</v>
      </c>
      <c r="B17" s="78">
        <v>80.046050629021124</v>
      </c>
      <c r="C17" s="78">
        <v>9.6816483097018864</v>
      </c>
      <c r="D17" s="78">
        <v>4.4797291315780727</v>
      </c>
      <c r="E17" s="78">
        <v>4.3549815811724795</v>
      </c>
      <c r="F17" s="78">
        <v>1.4375903485262274</v>
      </c>
    </row>
    <row r="18" spans="1:6" ht="16.2" thickBot="1">
      <c r="A18" s="194" t="s">
        <v>34</v>
      </c>
      <c r="B18" s="195"/>
      <c r="C18" s="195"/>
      <c r="D18" s="195"/>
      <c r="E18" s="195"/>
      <c r="F18" s="198"/>
    </row>
    <row r="19" spans="1:6" ht="16.2" thickBot="1">
      <c r="A19" s="6" t="s">
        <v>28</v>
      </c>
      <c r="B19" s="78">
        <v>72.652572355160444</v>
      </c>
      <c r="C19" s="78">
        <v>11.199287560643455</v>
      </c>
      <c r="D19" s="78">
        <v>6.2694788845716856</v>
      </c>
      <c r="E19" s="78">
        <v>6.9248695390651438</v>
      </c>
      <c r="F19" s="78">
        <v>2.9537916605596508</v>
      </c>
    </row>
    <row r="20" spans="1:6" ht="16.2" thickBot="1">
      <c r="A20" s="6" t="s">
        <v>29</v>
      </c>
      <c r="B20" s="78">
        <v>72.502809276622997</v>
      </c>
      <c r="C20" s="78">
        <v>9.8305073119681428</v>
      </c>
      <c r="D20" s="78">
        <v>7.538759116440211</v>
      </c>
      <c r="E20" s="78">
        <v>8.9461673317974846</v>
      </c>
      <c r="F20" s="78">
        <v>1.1817569631712077</v>
      </c>
    </row>
    <row r="21" spans="1:6" ht="16.2" thickBot="1">
      <c r="A21" s="7" t="s">
        <v>30</v>
      </c>
      <c r="B21" s="79">
        <v>72.640060729874918</v>
      </c>
      <c r="C21" s="79">
        <v>11.084935841002638</v>
      </c>
      <c r="D21" s="79">
        <v>6.3755180952928887</v>
      </c>
      <c r="E21" s="79">
        <v>7.0937343942739091</v>
      </c>
      <c r="F21" s="79">
        <v>2.8057509395559062</v>
      </c>
    </row>
    <row r="22" spans="1:6" ht="15.6">
      <c r="A22" s="200" t="s">
        <v>232</v>
      </c>
      <c r="B22" s="200"/>
      <c r="C22" s="200"/>
      <c r="D22" s="200"/>
      <c r="E22" s="200"/>
      <c r="F22" s="200"/>
    </row>
  </sheetData>
  <mergeCells count="5">
    <mergeCell ref="A3:F3"/>
    <mergeCell ref="A15:F15"/>
    <mergeCell ref="A18:F18"/>
    <mergeCell ref="A1:F1"/>
    <mergeCell ref="A22:F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F23"/>
  <sheetViews>
    <sheetView workbookViewId="0">
      <selection activeCell="I9" sqref="I9"/>
    </sheetView>
  </sheetViews>
  <sheetFormatPr baseColWidth="10" defaultRowHeight="14.4"/>
  <cols>
    <col min="1" max="1" width="24" customWidth="1"/>
    <col min="2" max="2" width="19.6640625" customWidth="1"/>
    <col min="3" max="3" width="19.109375" customWidth="1"/>
    <col min="4" max="4" width="21.5546875" customWidth="1"/>
    <col min="5" max="5" width="21" customWidth="1"/>
    <col min="6" max="6" width="16.6640625" customWidth="1"/>
  </cols>
  <sheetData>
    <row r="1" spans="1:6" ht="16.2" thickBot="1">
      <c r="A1" s="211" t="s">
        <v>51</v>
      </c>
      <c r="B1" s="211"/>
      <c r="C1" s="211"/>
      <c r="D1" s="211"/>
      <c r="E1" s="211"/>
      <c r="F1" s="211"/>
    </row>
    <row r="2" spans="1:6" ht="31.8" thickBot="1">
      <c r="A2" s="182" t="s">
        <v>301</v>
      </c>
      <c r="B2" s="10" t="s">
        <v>45</v>
      </c>
      <c r="C2" s="10" t="s">
        <v>46</v>
      </c>
      <c r="D2" s="10" t="s">
        <v>8</v>
      </c>
      <c r="E2" s="10" t="s">
        <v>47</v>
      </c>
      <c r="F2" s="10" t="s">
        <v>48</v>
      </c>
    </row>
    <row r="3" spans="1:6" ht="16.2" thickBot="1">
      <c r="A3" s="194" t="s">
        <v>10</v>
      </c>
      <c r="B3" s="195"/>
      <c r="C3" s="195"/>
      <c r="D3" s="195"/>
      <c r="E3" s="195"/>
      <c r="F3" s="198"/>
    </row>
    <row r="4" spans="1:6" ht="16.2" thickBot="1">
      <c r="A4" s="12" t="s">
        <v>11</v>
      </c>
      <c r="B4" s="97">
        <v>55.455122877811483</v>
      </c>
      <c r="C4" s="97">
        <v>39.432623808892444</v>
      </c>
      <c r="D4" s="99">
        <v>9.8042956334394041E-2</v>
      </c>
      <c r="E4" s="99">
        <v>0.62578083906299442</v>
      </c>
      <c r="F4" s="99">
        <v>4.3163378941317285</v>
      </c>
    </row>
    <row r="5" spans="1:6" ht="16.2" thickBot="1">
      <c r="A5" s="6" t="s">
        <v>12</v>
      </c>
      <c r="B5" s="78">
        <v>76.9775747210291</v>
      </c>
      <c r="C5" s="97">
        <v>16.822918920035022</v>
      </c>
      <c r="D5" s="99">
        <v>0.4161862937527348</v>
      </c>
      <c r="E5" s="99">
        <v>0.4848099088662407</v>
      </c>
      <c r="F5" s="99">
        <v>5.2985101563169632</v>
      </c>
    </row>
    <row r="6" spans="1:6" ht="16.2" thickBot="1">
      <c r="A6" s="6" t="s">
        <v>13</v>
      </c>
      <c r="B6" s="78">
        <v>58.353485294288006</v>
      </c>
      <c r="C6" s="97">
        <v>36.922722942387274</v>
      </c>
      <c r="D6" s="99">
        <v>0.63755013977002084</v>
      </c>
      <c r="E6" s="99">
        <v>0.50417022873834771</v>
      </c>
      <c r="F6" s="99">
        <v>3.5820713948165146</v>
      </c>
    </row>
    <row r="7" spans="1:6" ht="16.2" thickBot="1">
      <c r="A7" s="6" t="s">
        <v>14</v>
      </c>
      <c r="B7" s="78">
        <v>76.778672439278182</v>
      </c>
      <c r="C7" s="97">
        <v>19.248840248990824</v>
      </c>
      <c r="D7" s="99">
        <v>0.39121094850728827</v>
      </c>
      <c r="E7" s="99">
        <v>4.8555704850837399E-2</v>
      </c>
      <c r="F7" s="99">
        <v>3.532720658372996</v>
      </c>
    </row>
    <row r="8" spans="1:6" ht="16.2" thickBot="1">
      <c r="A8" s="6" t="s">
        <v>15</v>
      </c>
      <c r="B8" s="78">
        <v>68.235762799103</v>
      </c>
      <c r="C8" s="97">
        <v>24.46936375907713</v>
      </c>
      <c r="D8" s="99">
        <v>0.54638167088373579</v>
      </c>
      <c r="E8" s="99">
        <v>0.18605451599846878</v>
      </c>
      <c r="F8" s="99">
        <v>6.5624372549379002</v>
      </c>
    </row>
    <row r="9" spans="1:6" ht="16.2" thickBot="1">
      <c r="A9" s="6" t="s">
        <v>16</v>
      </c>
      <c r="B9" s="78">
        <v>78.370473675351278</v>
      </c>
      <c r="C9" s="97">
        <v>4.0936508230339674</v>
      </c>
      <c r="D9" s="99">
        <v>0.12048561221166793</v>
      </c>
      <c r="E9" s="99">
        <v>0.95010114142040381</v>
      </c>
      <c r="F9" s="99">
        <v>16.465288747982541</v>
      </c>
    </row>
    <row r="10" spans="1:6" ht="16.2" thickBot="1">
      <c r="A10" s="6" t="s">
        <v>17</v>
      </c>
      <c r="B10" s="78">
        <v>68.615198283645441</v>
      </c>
      <c r="C10" s="97">
        <v>14.18292990932391</v>
      </c>
      <c r="D10" s="99">
        <v>0.51547937639610009</v>
      </c>
      <c r="E10" s="99">
        <v>2.6374764245792242</v>
      </c>
      <c r="F10" s="99">
        <v>14.048916006055304</v>
      </c>
    </row>
    <row r="11" spans="1:6" ht="16.2" thickBot="1">
      <c r="A11" s="6" t="s">
        <v>18</v>
      </c>
      <c r="B11" s="78">
        <v>80.587637806747026</v>
      </c>
      <c r="C11" s="97">
        <v>0.72959346044188744</v>
      </c>
      <c r="D11" s="99">
        <v>5.4164308604472398</v>
      </c>
      <c r="E11" s="99">
        <v>5.6210273530152799</v>
      </c>
      <c r="F11" s="99">
        <v>7.6453105193487474</v>
      </c>
    </row>
    <row r="12" spans="1:6" ht="16.2" thickBot="1">
      <c r="A12" s="6" t="s">
        <v>193</v>
      </c>
      <c r="B12" s="78">
        <v>80.01076034797849</v>
      </c>
      <c r="C12" s="97">
        <v>0</v>
      </c>
      <c r="D12" s="99">
        <v>0</v>
      </c>
      <c r="E12" s="99">
        <v>2.8456200767886757</v>
      </c>
      <c r="F12" s="99">
        <v>17.143619575232833</v>
      </c>
    </row>
    <row r="13" spans="1:6" ht="16.2" thickBot="1">
      <c r="A13" s="6" t="s">
        <v>194</v>
      </c>
      <c r="B13" s="78">
        <v>75.071805642732457</v>
      </c>
      <c r="C13" s="97">
        <v>3.5048610554093806</v>
      </c>
      <c r="D13" s="99">
        <v>0.25878792770084369</v>
      </c>
      <c r="E13" s="99">
        <v>6.4575442721637284</v>
      </c>
      <c r="F13" s="99">
        <v>14.70700110199353</v>
      </c>
    </row>
    <row r="14" spans="1:6" ht="16.2" thickBot="1">
      <c r="A14" s="6" t="s">
        <v>19</v>
      </c>
      <c r="B14" s="78">
        <v>73.417729871706399</v>
      </c>
      <c r="C14" s="97">
        <v>13.346142601483495</v>
      </c>
      <c r="D14" s="99">
        <v>2.8311022775155803</v>
      </c>
      <c r="E14" s="99">
        <v>1.4276852831917211</v>
      </c>
      <c r="F14" s="99">
        <v>8.9773399661029103</v>
      </c>
    </row>
    <row r="15" spans="1:6" ht="16.2" thickBot="1">
      <c r="A15" s="194" t="s">
        <v>20</v>
      </c>
      <c r="B15" s="195"/>
      <c r="C15" s="195"/>
      <c r="D15" s="195"/>
      <c r="E15" s="195"/>
      <c r="F15" s="198"/>
    </row>
    <row r="16" spans="1:6" ht="16.2" thickBot="1">
      <c r="A16" s="12" t="s">
        <v>21</v>
      </c>
      <c r="B16" s="97">
        <v>72.534521453776463</v>
      </c>
      <c r="C16" s="97">
        <v>14.251906834829303</v>
      </c>
      <c r="D16" s="99">
        <v>1.9335700182378228</v>
      </c>
      <c r="E16" s="99">
        <v>1.2713631842696655</v>
      </c>
      <c r="F16" s="99">
        <v>10.008638508886786</v>
      </c>
    </row>
    <row r="17" spans="1:6" ht="16.2" thickBot="1">
      <c r="A17" s="6" t="s">
        <v>22</v>
      </c>
      <c r="B17" s="78">
        <v>68.390330100524977</v>
      </c>
      <c r="C17" s="97">
        <v>25.702474587336312</v>
      </c>
      <c r="D17" s="99">
        <v>0.22682469998849888</v>
      </c>
      <c r="E17" s="99">
        <v>0.56868890744491518</v>
      </c>
      <c r="F17" s="99">
        <v>5.0998565117327663</v>
      </c>
    </row>
    <row r="18" spans="1:6" ht="16.2" thickBot="1">
      <c r="A18" s="194" t="s">
        <v>34</v>
      </c>
      <c r="B18" s="195"/>
      <c r="C18" s="195"/>
      <c r="D18" s="195"/>
      <c r="E18" s="195"/>
      <c r="F18" s="198"/>
    </row>
    <row r="19" spans="1:6" ht="16.2" thickBot="1">
      <c r="A19" s="12" t="s">
        <v>49</v>
      </c>
      <c r="B19" s="97">
        <v>73.819995278362313</v>
      </c>
      <c r="C19" s="97">
        <v>24.168384890403207</v>
      </c>
      <c r="D19" s="99">
        <v>0.67109858315611237</v>
      </c>
      <c r="E19" s="99">
        <v>0.21228881466003094</v>
      </c>
      <c r="F19" s="99">
        <v>1.1186707708244148</v>
      </c>
    </row>
    <row r="20" spans="1:6" ht="16.2" thickBot="1">
      <c r="A20" s="6" t="s">
        <v>50</v>
      </c>
      <c r="B20" s="78">
        <v>21.673602226440956</v>
      </c>
      <c r="C20" s="97">
        <v>7.0366494644423483</v>
      </c>
      <c r="D20" s="99">
        <v>0.64377545876038456</v>
      </c>
      <c r="E20" s="99">
        <v>6.6565284841472563</v>
      </c>
      <c r="F20" s="99">
        <v>63.989444366209206</v>
      </c>
    </row>
    <row r="21" spans="1:6" ht="16.2" thickBot="1">
      <c r="A21" s="7" t="s">
        <v>30</v>
      </c>
      <c r="B21" s="79">
        <v>69.463540161242804</v>
      </c>
      <c r="C21" s="98">
        <v>22.737151930776403</v>
      </c>
      <c r="D21" s="100">
        <v>0.66881593313713827</v>
      </c>
      <c r="E21" s="100">
        <v>0.75065857028493188</v>
      </c>
      <c r="F21" s="100">
        <v>6.3710705499265208</v>
      </c>
    </row>
    <row r="22" spans="1:6" ht="15.6">
      <c r="A22" s="212" t="s">
        <v>232</v>
      </c>
      <c r="B22" s="212"/>
      <c r="C22" s="212"/>
      <c r="D22" s="212"/>
      <c r="E22" s="212"/>
      <c r="F22" s="212"/>
    </row>
    <row r="23" spans="1:6" ht="15.6">
      <c r="A23" s="11"/>
    </row>
  </sheetData>
  <mergeCells count="5">
    <mergeCell ref="A3:F3"/>
    <mergeCell ref="A15:F15"/>
    <mergeCell ref="A18:F18"/>
    <mergeCell ref="A1:F1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43</vt:i4>
      </vt:variant>
      <vt:variant>
        <vt:lpstr>Plages nommées</vt:lpstr>
      </vt:variant>
      <vt:variant>
        <vt:i4>41</vt:i4>
      </vt:variant>
    </vt:vector>
  </HeadingPairs>
  <TitlesOfParts>
    <vt:vector size="84" baseType="lpstr">
      <vt:lpstr>Feuil2</vt:lpstr>
      <vt:lpstr>Table de Matiere</vt:lpstr>
      <vt:lpstr>CSD</vt:lpstr>
      <vt:lpstr>Tab1.1</vt:lpstr>
      <vt:lpstr>Tab1.2</vt:lpstr>
      <vt:lpstr>Tab1.3</vt:lpstr>
      <vt:lpstr>Tab2.6</vt:lpstr>
      <vt:lpstr>Tab1.4</vt:lpstr>
      <vt:lpstr>Tab1.6</vt:lpstr>
      <vt:lpstr>Education_Alpha</vt:lpstr>
      <vt:lpstr>Tab2.1</vt:lpstr>
      <vt:lpstr>Tab2.2</vt:lpstr>
      <vt:lpstr>Tab2.3</vt:lpstr>
      <vt:lpstr>Tab2.4</vt:lpstr>
      <vt:lpstr>Tab2.5</vt:lpstr>
      <vt:lpstr>Tab2.7</vt:lpstr>
      <vt:lpstr>Tab2.8</vt:lpstr>
      <vt:lpstr>Sante</vt:lpstr>
      <vt:lpstr>Tab3.1</vt:lpstr>
      <vt:lpstr>Tab3.2</vt:lpstr>
      <vt:lpstr>Tab3.3</vt:lpstr>
      <vt:lpstr>MENAGE</vt:lpstr>
      <vt:lpstr>Tab4.1</vt:lpstr>
      <vt:lpstr>Tab4.2</vt:lpstr>
      <vt:lpstr>Tab4.3</vt:lpstr>
      <vt:lpstr>Tab4.4</vt:lpstr>
      <vt:lpstr>Tab4.5</vt:lpstr>
      <vt:lpstr>Tab4.6</vt:lpstr>
      <vt:lpstr>Tab4.7</vt:lpstr>
      <vt:lpstr>Tab4.8</vt:lpstr>
      <vt:lpstr>Tab4.9</vt:lpstr>
      <vt:lpstr>Tab4.10</vt:lpstr>
      <vt:lpstr>Tab4.11</vt:lpstr>
      <vt:lpstr>Tab4.12</vt:lpstr>
      <vt:lpstr>Securite_ali</vt:lpstr>
      <vt:lpstr>Tab5.1</vt:lpstr>
      <vt:lpstr>Tab5.2</vt:lpstr>
      <vt:lpstr>Conso</vt:lpstr>
      <vt:lpstr>Tab6.1</vt:lpstr>
      <vt:lpstr>Tab6.2</vt:lpstr>
      <vt:lpstr>Tab6.3</vt:lpstr>
      <vt:lpstr>Tab6.4</vt:lpstr>
      <vt:lpstr>Tab6.5</vt:lpstr>
      <vt:lpstr>Tab4.1!_ftn1</vt:lpstr>
      <vt:lpstr>Tab4.1!_ftn2</vt:lpstr>
      <vt:lpstr>Tab4.1!_ftn3</vt:lpstr>
      <vt:lpstr>Tab4.1!_ftnref1</vt:lpstr>
      <vt:lpstr>Tab4.1!_ftnref2</vt:lpstr>
      <vt:lpstr>Tab4.1!_ftnref3</vt:lpstr>
      <vt:lpstr>Tab4.1!_Toc168913224</vt:lpstr>
      <vt:lpstr>Tab6.2!_Toc24969059</vt:lpstr>
      <vt:lpstr>Tab4.1!_Toc303084941</vt:lpstr>
      <vt:lpstr>Tab2.1!_Toc495579713</vt:lpstr>
      <vt:lpstr>Tab1.6!_Toc495579714</vt:lpstr>
      <vt:lpstr>Tab2.4!_Toc495579715</vt:lpstr>
      <vt:lpstr>Tab2.5!_Toc495579716</vt:lpstr>
      <vt:lpstr>Tab2.6!_Toc495579717</vt:lpstr>
      <vt:lpstr>Tab4.1!_Toc495579725</vt:lpstr>
      <vt:lpstr>Tab6.1!_Toc495579726</vt:lpstr>
      <vt:lpstr>Tab6.3!_Toc495579727</vt:lpstr>
      <vt:lpstr>Tab6.4!_Toc495579728</vt:lpstr>
      <vt:lpstr>Tab1.1!_Toc495579732</vt:lpstr>
      <vt:lpstr>Tab1.2!_Toc495579733</vt:lpstr>
      <vt:lpstr>Tab1.3!_Toc495579734</vt:lpstr>
      <vt:lpstr>Tab1.4!_Toc495579735</vt:lpstr>
      <vt:lpstr>Tab2.2!_Toc495579736</vt:lpstr>
      <vt:lpstr>Tab2.3!_Toc495579738</vt:lpstr>
      <vt:lpstr>Tab2.7!_Toc495579740</vt:lpstr>
      <vt:lpstr>Tab3.1!_Toc495579741</vt:lpstr>
      <vt:lpstr>Tab4.1!_Toc495579752</vt:lpstr>
      <vt:lpstr>Tab4.1!_Toc495579754</vt:lpstr>
      <vt:lpstr>Tab4.1!_Toc495579757</vt:lpstr>
      <vt:lpstr>Tab4.1!_Toc495579758</vt:lpstr>
      <vt:lpstr>Tab4.1!_Toc495579759</vt:lpstr>
      <vt:lpstr>Tab5.1!_Toc495579760</vt:lpstr>
      <vt:lpstr>Tab5.2!_Toc495579761</vt:lpstr>
      <vt:lpstr>Securite_ali!_Toc55223960</vt:lpstr>
      <vt:lpstr>Tab3.2!_Toc55224492</vt:lpstr>
      <vt:lpstr>Tab4.1!_Toc55224503</vt:lpstr>
      <vt:lpstr>Tab4.1!_Toc55224505</vt:lpstr>
      <vt:lpstr>Tab4.1!_Toc55224506</vt:lpstr>
      <vt:lpstr>Tab4.1!_Toc55224507</vt:lpstr>
      <vt:lpstr>Tab4.1!_Toc55224508</vt:lpstr>
      <vt:lpstr>Tab6.5!_Toc55224519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Aminata</cp:lastModifiedBy>
  <cp:lastPrinted>2020-12-04T08:40:12Z</cp:lastPrinted>
  <dcterms:created xsi:type="dcterms:W3CDTF">2020-12-04T08:11:16Z</dcterms:created>
  <dcterms:modified xsi:type="dcterms:W3CDTF">2022-10-11T10:24:47Z</dcterms:modified>
</cp:coreProperties>
</file>