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 Mes enquêtes\2. EMOP\2023\Passage 1\Rapports\VFF\"/>
    </mc:Choice>
  </mc:AlternateContent>
  <xr:revisionPtr revIDLastSave="0" documentId="13_ncr:1_{795912CD-9033-43B0-9D53-405D7D21944D}" xr6:coauthVersionLast="47" xr6:coauthVersionMax="47" xr10:uidLastSave="{00000000-0000-0000-0000-000000000000}"/>
  <bookViews>
    <workbookView xWindow="-110" yWindow="-110" windowWidth="19420" windowHeight="10420" tabRatio="916" firstSheet="28" activeTab="43" xr2:uid="{46F41D09-25CE-4B66-BCBC-FBC88BFB4B17}"/>
  </bookViews>
  <sheets>
    <sheet name="Feuil2" sheetId="2" r:id="rId1"/>
    <sheet name="Table de Matiere" sheetId="1" r:id="rId2"/>
    <sheet name="Synthèse" sheetId="53" r:id="rId3"/>
    <sheet name="CSD" sheetId="3" r:id="rId4"/>
    <sheet name="Tab1.1" sheetId="4" r:id="rId5"/>
    <sheet name="Tab1.2" sheetId="14" r:id="rId6"/>
    <sheet name="Tab1.3" sheetId="15" r:id="rId7"/>
    <sheet name="Tab2.6" sheetId="22" r:id="rId8"/>
    <sheet name="Tab1.4" sheetId="16" r:id="rId9"/>
    <sheet name="Tab1.6" sheetId="18" r:id="rId10"/>
    <sheet name="Education_Alpha" sheetId="5" r:id="rId11"/>
    <sheet name="Tab2.1" sheetId="17" r:id="rId12"/>
    <sheet name="Tab2.2" sheetId="6" r:id="rId13"/>
    <sheet name="Tab2.3" sheetId="19" r:id="rId14"/>
    <sheet name="Tab2.4" sheetId="20" r:id="rId15"/>
    <sheet name="Tab2.5" sheetId="21" r:id="rId16"/>
    <sheet name="Tab2.7" sheetId="23" r:id="rId17"/>
    <sheet name="Tab2.8" sheetId="24" r:id="rId18"/>
    <sheet name="Sante" sheetId="7" r:id="rId19"/>
    <sheet name="Tab3.1" sheetId="8" r:id="rId20"/>
    <sheet name="Tab3.2" sheetId="25" r:id="rId21"/>
    <sheet name="Tab3.3" sheetId="26" r:id="rId22"/>
    <sheet name="MENAGE" sheetId="11" r:id="rId23"/>
    <sheet name="Tab4.1" sheetId="34" r:id="rId24"/>
    <sheet name="Tab4.2" sheetId="12" r:id="rId25"/>
    <sheet name="Tab4.3" sheetId="35" r:id="rId26"/>
    <sheet name="Tab4.4" sheetId="36" r:id="rId27"/>
    <sheet name="Tab4.5" sheetId="37" r:id="rId28"/>
    <sheet name="Tab4.6" sheetId="38" r:id="rId29"/>
    <sheet name="Tab4.7" sheetId="39" r:id="rId30"/>
    <sheet name="Tab4.8" sheetId="40" r:id="rId31"/>
    <sheet name="Tab4.9" sheetId="41" r:id="rId32"/>
    <sheet name="Tab4.10" sheetId="42" r:id="rId33"/>
    <sheet name="Tab4.11" sheetId="43" r:id="rId34"/>
    <sheet name="Tab4.12" sheetId="44" r:id="rId35"/>
    <sheet name="Securite_ali" sheetId="45" r:id="rId36"/>
    <sheet name="Tab5.1" sheetId="46" r:id="rId37"/>
    <sheet name="Tab5.2" sheetId="47" r:id="rId38"/>
    <sheet name="Conso" sheetId="13" r:id="rId39"/>
    <sheet name="Tab6.1" sheetId="48" r:id="rId40"/>
    <sheet name="Tab6.2" sheetId="49" r:id="rId41"/>
    <sheet name="Tab6.3" sheetId="50" r:id="rId42"/>
    <sheet name="Tab6.4" sheetId="51" r:id="rId43"/>
    <sheet name="Tab6.5" sheetId="52" r:id="rId44"/>
  </sheets>
  <definedNames>
    <definedName name="_ftn1" localSheetId="23">'Tab4.3'!$A$25</definedName>
    <definedName name="_ftn2" localSheetId="23">'Tab4.4'!$A$23</definedName>
    <definedName name="_ftn3" localSheetId="23">'Tab4.4'!#REF!</definedName>
    <definedName name="_ftnref1" localSheetId="23">'Tab4.3'!$C$3</definedName>
    <definedName name="_ftnref2" localSheetId="23">'Tab4.4'!$B$2</definedName>
    <definedName name="_ftnref3" localSheetId="23">'Tab4.9'!$A$1</definedName>
    <definedName name="_Hlk57882524">#REF!</definedName>
    <definedName name="_Toc168913224" localSheetId="23">'Tab4.11'!$A$1</definedName>
    <definedName name="_Toc24969059" localSheetId="40">'Tab6.2'!$A$1</definedName>
    <definedName name="_Toc298741558" localSheetId="16">'Tab2.7'!#REF!</definedName>
    <definedName name="_Toc303084941" localSheetId="23">'Tab4.2'!$A$2</definedName>
    <definedName name="_Toc365030633">#REF!</definedName>
    <definedName name="_Toc365030868">#REF!</definedName>
    <definedName name="_Toc495579713" localSheetId="11">'Tab2.1'!$A$1</definedName>
    <definedName name="_Toc495579714" localSheetId="9">'Tab1.6'!$A$1</definedName>
    <definedName name="_Toc495579715" localSheetId="14">'Tab2.4'!$A$1</definedName>
    <definedName name="_Toc495579716" localSheetId="15">'Tab2.5'!$A$1</definedName>
    <definedName name="_Toc495579717" localSheetId="7">'Tab2.6'!$A$1</definedName>
    <definedName name="_Toc495579720">#REF!</definedName>
    <definedName name="_Toc495579725" localSheetId="23">'Tab4.12'!$A$2</definedName>
    <definedName name="_Toc495579726" localSheetId="39">'Tab6.1'!$A$1</definedName>
    <definedName name="_Toc495579727" localSheetId="41">'Tab6.3'!$A$1</definedName>
    <definedName name="_Toc495579728" localSheetId="42">'Tab6.4'!$A$1</definedName>
    <definedName name="_Toc495579732" localSheetId="4">'Tab1.1'!$A$2</definedName>
    <definedName name="_Toc495579733" localSheetId="5">'Tab1.2'!$A$1</definedName>
    <definedName name="_Toc495579734" localSheetId="6">'Tab1.3'!$A$1</definedName>
    <definedName name="_Toc495579735" localSheetId="8">'Tab1.4'!$A$1</definedName>
    <definedName name="_Toc495579736" localSheetId="12">'Tab2.2'!$A$1</definedName>
    <definedName name="_Toc495579738" localSheetId="13">'Tab2.3'!$A$1</definedName>
    <definedName name="_Toc495579740" localSheetId="16">'Tab2.7'!$A$2</definedName>
    <definedName name="_Toc495579741" localSheetId="19">'Tab3.1'!$A$1</definedName>
    <definedName name="_Toc495579748">#REF!</definedName>
    <definedName name="_Toc495579752" localSheetId="23">'Tab4.1'!$A$1</definedName>
    <definedName name="_Toc495579754" localSheetId="23">'Tab4.4'!$A$1</definedName>
    <definedName name="_Toc495579757" localSheetId="23">'Tab4.9'!$A$1</definedName>
    <definedName name="_Toc495579758" localSheetId="23">'Tab4.10'!$A$1</definedName>
    <definedName name="_Toc495579759" localSheetId="23">'Tab4.11'!$A$3</definedName>
    <definedName name="_Toc495579760" localSheetId="36">'Tab5.1'!$A$1</definedName>
    <definedName name="_Toc495579761" localSheetId="37">'Tab5.2'!$A$1</definedName>
    <definedName name="_Toc55223953" localSheetId="23">'Tab4.2'!#REF!</definedName>
    <definedName name="_Toc55223954" localSheetId="23">'Tab4.2'!#REF!</definedName>
    <definedName name="_Toc55223955" localSheetId="23">'Tab4.5'!#REF!</definedName>
    <definedName name="_Toc55223956" localSheetId="23">'Tab4.8'!#REF!</definedName>
    <definedName name="_Toc55223957" localSheetId="23">'Tab4.8'!#REF!</definedName>
    <definedName name="_Toc55223958" localSheetId="23">'Tab4.10'!#REF!</definedName>
    <definedName name="_Toc55223959" localSheetId="23">'Tab4.12'!#REF!</definedName>
    <definedName name="_Toc55223960" localSheetId="35">Securite_ali!$B$6</definedName>
    <definedName name="_Toc55224492" localSheetId="20">'Tab3.2'!$A$1</definedName>
    <definedName name="_Toc55224494">#REF!</definedName>
    <definedName name="_Toc55224499">#REF!</definedName>
    <definedName name="_Toc55224500">#REF!</definedName>
    <definedName name="_Toc55224503" localSheetId="23">'Tab4.3'!$A$1</definedName>
    <definedName name="_Toc55224505" localSheetId="23">'Tab4.5'!$A$1</definedName>
    <definedName name="_Toc55224506" localSheetId="23">'Tab4.6'!$A$1</definedName>
    <definedName name="_Toc55224507" localSheetId="23">'Tab4.7'!$A$1</definedName>
    <definedName name="_Toc55224508" localSheetId="23">'Tab4.8'!$A$2</definedName>
    <definedName name="_Toc55224519" localSheetId="43">'Tab6.5'!$A$2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52" l="1"/>
  <c r="G21" i="52"/>
  <c r="B21" i="52"/>
  <c r="K21" i="52" l="1"/>
  <c r="L21" i="52"/>
  <c r="N21" i="52"/>
  <c r="C21" i="52"/>
  <c r="D21" i="52"/>
  <c r="E21" i="52"/>
  <c r="F21" i="52"/>
  <c r="H21" i="52"/>
  <c r="I21" i="52"/>
  <c r="J21" i="52"/>
  <c r="K15" i="25"/>
  <c r="L15" i="25"/>
  <c r="M15" i="25"/>
  <c r="N15" i="25"/>
  <c r="C15" i="25"/>
  <c r="D15" i="25"/>
  <c r="E15" i="25"/>
  <c r="F15" i="25"/>
  <c r="G15" i="25"/>
  <c r="H15" i="25"/>
  <c r="I15" i="25"/>
  <c r="J15" i="25"/>
  <c r="B15" i="25"/>
  <c r="A44" i="1"/>
  <c r="A43" i="1"/>
  <c r="A42" i="1"/>
  <c r="A41" i="1"/>
  <c r="A40" i="1"/>
  <c r="A38" i="1"/>
  <c r="A37" i="1"/>
  <c r="A35" i="1"/>
  <c r="A34" i="1"/>
  <c r="A33" i="1"/>
  <c r="A32" i="1"/>
  <c r="A31" i="1"/>
  <c r="A30" i="1"/>
  <c r="A29" i="1"/>
  <c r="A28" i="1"/>
  <c r="A27" i="1"/>
  <c r="A26" i="1"/>
  <c r="A25" i="1"/>
  <c r="A24" i="1"/>
  <c r="A22" i="1"/>
  <c r="A21" i="1"/>
  <c r="A20" i="1"/>
  <c r="A18" i="1"/>
  <c r="A17" i="1"/>
  <c r="A16" i="1"/>
  <c r="A15" i="1"/>
  <c r="A14" i="1"/>
  <c r="A13" i="1"/>
  <c r="A12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<sst xmlns="http://schemas.openxmlformats.org/spreadsheetml/2006/main" count="1081" uniqueCount="349">
  <si>
    <t>Caractéristiques sociodémographiques de la population et des CHEFS DE ménage</t>
  </si>
  <si>
    <t>Education et Alphabétisation</t>
  </si>
  <si>
    <t>SANTE DES MEMBRES DU MENAGE</t>
  </si>
  <si>
    <t>Conditions de vie des ménages</t>
  </si>
  <si>
    <t>DEPENSES DE CONSOMMATION</t>
  </si>
  <si>
    <t>Marié(e) monogame</t>
  </si>
  <si>
    <t>Marié(e) polygame</t>
  </si>
  <si>
    <t xml:space="preserve"> Union libre</t>
  </si>
  <si>
    <t xml:space="preserve"> Célibataire (jamais marié(e))</t>
  </si>
  <si>
    <t xml:space="preserve"> Divorcé(e)/séparé(e)</t>
  </si>
  <si>
    <t>Région</t>
  </si>
  <si>
    <t>Kayes</t>
  </si>
  <si>
    <t>Koulikoro</t>
  </si>
  <si>
    <t>Sikasso</t>
  </si>
  <si>
    <t>Ségou</t>
  </si>
  <si>
    <t>Mopti</t>
  </si>
  <si>
    <t>Tombouctou</t>
  </si>
  <si>
    <t>Gao</t>
  </si>
  <si>
    <t>Kidal</t>
  </si>
  <si>
    <t>Bamako</t>
  </si>
  <si>
    <t>Milieu</t>
  </si>
  <si>
    <t>Urbain</t>
  </si>
  <si>
    <t>Rural</t>
  </si>
  <si>
    <t>Groupe d'âge</t>
  </si>
  <si>
    <t xml:space="preserve">12 à 14 ans </t>
  </si>
  <si>
    <t>15 à 64 ans</t>
  </si>
  <si>
    <t>65 ans et plus</t>
  </si>
  <si>
    <t>Sexe</t>
  </si>
  <si>
    <t>Homme</t>
  </si>
  <si>
    <t>Femme</t>
  </si>
  <si>
    <t>Ensemble</t>
  </si>
  <si>
    <t>%</t>
  </si>
  <si>
    <t xml:space="preserve">Moins de 15 ans </t>
  </si>
  <si>
    <t xml:space="preserve">Tableau 1.2 : Proportion de la population malienne migratoire par région, milieu, groupe d’âge et par sexe (%) </t>
  </si>
  <si>
    <t>Sexe du CM</t>
  </si>
  <si>
    <t>Tableau 1.3: Répartition des ménages par région, milieu et sexe selon la typologie (%)</t>
  </si>
  <si>
    <t xml:space="preserve">  Aucun niveau</t>
  </si>
  <si>
    <t xml:space="preserve"> Fondamental 1</t>
  </si>
  <si>
    <t xml:space="preserve"> Fondamental 2</t>
  </si>
  <si>
    <t xml:space="preserve"> Secondaire</t>
  </si>
  <si>
    <t xml:space="preserve">  Supérieur</t>
  </si>
  <si>
    <t xml:space="preserve">Tableau 1.4: Répartition des chefs de ménage par région, milieu et sexe selon le niveau d’étude atteint (%) </t>
  </si>
  <si>
    <t xml:space="preserve"> Non Alphabétisé</t>
  </si>
  <si>
    <t xml:space="preserve"> Alphabétisé</t>
  </si>
  <si>
    <t xml:space="preserve"> Marié(e) monogame</t>
  </si>
  <si>
    <t xml:space="preserve"> Marié(e) polygame</t>
  </si>
  <si>
    <t>Divorcé(e)/séparé(e)</t>
  </si>
  <si>
    <t xml:space="preserve"> Veuf(veuve)</t>
  </si>
  <si>
    <t>Masculin</t>
  </si>
  <si>
    <t xml:space="preserve">Féminin </t>
  </si>
  <si>
    <r>
      <t>Tableau 1.6: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Répartition des chefs de ménage selon le statut matrimonial par région, milieu et sexe (%) </t>
    </r>
  </si>
  <si>
    <t>Taux brut de scolarisation au fondamental 1</t>
  </si>
  <si>
    <t>Taux net de scolarisation au fondamental 1</t>
  </si>
  <si>
    <t xml:space="preserve">Sexe </t>
  </si>
  <si>
    <t>Taux brut de scolarisation au fondamental 2</t>
  </si>
  <si>
    <t>Taux net de scolarisation au fondamental 2</t>
  </si>
  <si>
    <t>Abandon volontaire</t>
  </si>
  <si>
    <t>Echec scolaire</t>
  </si>
  <si>
    <t>Trop loin</t>
  </si>
  <si>
    <t>Autre</t>
  </si>
  <si>
    <t xml:space="preserve">Milieu </t>
  </si>
  <si>
    <t xml:space="preserve">     'Bamako</t>
  </si>
  <si>
    <t xml:space="preserve">     'Autres Villes</t>
  </si>
  <si>
    <t>Féminin</t>
  </si>
  <si>
    <t>Premier cycle ou Fond1</t>
  </si>
  <si>
    <t>Second cycle ou Fond2</t>
  </si>
  <si>
    <t>Milieu de résidence</t>
  </si>
  <si>
    <t xml:space="preserve">       'Bamako</t>
  </si>
  <si>
    <t xml:space="preserve">       'Autres Villes</t>
  </si>
  <si>
    <r>
      <t>Tableau 2.5: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Taux de redoublement dans les différents cycles de l’enseignement fondamental par région, milieu et selon le sexe (%)</t>
    </r>
  </si>
  <si>
    <t>Non Alphabétisé</t>
  </si>
  <si>
    <t>5 - 10 ans</t>
  </si>
  <si>
    <t>11 -14 ans</t>
  </si>
  <si>
    <t>15 - 59 ans</t>
  </si>
  <si>
    <t>Fondamental 2</t>
  </si>
  <si>
    <t>Supérieur</t>
  </si>
  <si>
    <r>
      <t>Tableau 3.1</t>
    </r>
    <r>
      <rPr>
        <sz val="12"/>
        <color theme="1"/>
        <rFont val="Arial Narrow"/>
        <family val="2"/>
      </rPr>
      <t>: </t>
    </r>
    <r>
      <rPr>
        <b/>
        <sz val="12"/>
        <color theme="1"/>
        <rFont val="Arial Narrow"/>
        <family val="2"/>
      </rPr>
      <t>Répartition de la population malienne malade ou blessée au cours des 3 derniers mois par région, milieu, groupe d’âge et niveau d’instruction (%)</t>
    </r>
  </si>
  <si>
    <t>Maux de tête</t>
  </si>
  <si>
    <t>Maux de ventre</t>
  </si>
  <si>
    <t>Population totale</t>
  </si>
  <si>
    <t xml:space="preserve"> Kayes</t>
  </si>
  <si>
    <t xml:space="preserve"> Koulikoro</t>
  </si>
  <si>
    <t xml:space="preserve"> Sikasso</t>
  </si>
  <si>
    <t xml:space="preserve"> Ségou</t>
  </si>
  <si>
    <t xml:space="preserve"> Mopti</t>
  </si>
  <si>
    <t xml:space="preserve"> Bamako</t>
  </si>
  <si>
    <t xml:space="preserve">      'Bamako</t>
  </si>
  <si>
    <t xml:space="preserve">      'Autres Villes</t>
  </si>
  <si>
    <t>Groupe d’âge</t>
  </si>
  <si>
    <t>Moins de 5 ans</t>
  </si>
  <si>
    <t>60 ans et plus</t>
  </si>
  <si>
    <t xml:space="preserve">Tableau 3.2: Prévalence de certaines maladies au cours des 3 derniers mois par région, milieu, sexe et le groupe d’âge (%) </t>
  </si>
  <si>
    <t>Tableau 3.3: Proportion des personnes ayant au moins un handicap (%) par région, milieu et sexe</t>
  </si>
  <si>
    <t>Total</t>
  </si>
  <si>
    <t xml:space="preserve">    'Bamako</t>
  </si>
  <si>
    <t xml:space="preserve">    'Autres Villes</t>
  </si>
  <si>
    <t>Logé par l'employeur</t>
  </si>
  <si>
    <t>Maison dans une concession</t>
  </si>
  <si>
    <t>Lampe à Gaz</t>
  </si>
  <si>
    <t>Lampe à pétrole</t>
  </si>
  <si>
    <t>Electricité[2]</t>
  </si>
  <si>
    <t>Eau minérale</t>
  </si>
  <si>
    <t>Robinet exterieur</t>
  </si>
  <si>
    <t>Forage</t>
  </si>
  <si>
    <t>Puits aménagé</t>
  </si>
  <si>
    <t>Puits traditionnel</t>
  </si>
  <si>
    <t>Borne fontaine</t>
  </si>
  <si>
    <t>Eaux de surface</t>
  </si>
  <si>
    <t>Porteur d'eau</t>
  </si>
  <si>
    <t>Eau potable en période normale</t>
  </si>
  <si>
    <t>Eau potable en période sèche</t>
  </si>
  <si>
    <t>Intérieur privé avec chasse d'eau</t>
  </si>
  <si>
    <t>Extérieur privé avec chasse d'eau</t>
  </si>
  <si>
    <t>Latrine privée</t>
  </si>
  <si>
    <t>Avec Chasse</t>
  </si>
  <si>
    <t>Traditionnelle</t>
  </si>
  <si>
    <t>Dans la Nature</t>
  </si>
  <si>
    <t>Autres</t>
  </si>
  <si>
    <t>Ramassage public</t>
  </si>
  <si>
    <t>Poubelle collective</t>
  </si>
  <si>
    <t>Tas d'immondices</t>
  </si>
  <si>
    <t xml:space="preserve"> Enfouissement</t>
  </si>
  <si>
    <t>Incinération</t>
  </si>
  <si>
    <t>Fosse septique</t>
  </si>
  <si>
    <t>Cour</t>
  </si>
  <si>
    <t>Rue</t>
  </si>
  <si>
    <t>Caniveau</t>
  </si>
  <si>
    <t>Dans la nature</t>
  </si>
  <si>
    <t xml:space="preserve"> Autre</t>
  </si>
  <si>
    <t>Téléphone mobile</t>
  </si>
  <si>
    <t>Télévision</t>
  </si>
  <si>
    <t>Chaine HIFI</t>
  </si>
  <si>
    <t>Ordinateur</t>
  </si>
  <si>
    <t>Téléphone fixe</t>
  </si>
  <si>
    <t>[2] Electricité regroupe : Electrification EDM, Electricité rurale (AMADER, Agence des Energies Renouvelables), Groupe électrogène et panneaux solaires</t>
  </si>
  <si>
    <t xml:space="preserve">[3] Hygiène adéquate : individuel avec chasse d'eau ; commun avec chasse d'eau ; latrine privée. </t>
  </si>
  <si>
    <t>Hygiène inadéquate : Latrine commune à plusieurs ménages ; dans la nature et autres.</t>
  </si>
  <si>
    <t>Sécurité alimentaire</t>
  </si>
  <si>
    <t>Aucune aide/recours</t>
  </si>
  <si>
    <t>Aide de l'Etat</t>
  </si>
  <si>
    <t>Aide d'une ONG</t>
  </si>
  <si>
    <t>Vente de bétail</t>
  </si>
  <si>
    <t>Vente de son capital</t>
  </si>
  <si>
    <t>Vente de biens</t>
  </si>
  <si>
    <t>Utilisation de son épargne</t>
  </si>
  <si>
    <t>Contracter un prêt</t>
  </si>
  <si>
    <t>Aide d'un parent/ami</t>
  </si>
  <si>
    <t>Émigration d'un membre de la famille</t>
  </si>
  <si>
    <t>Moyenne</t>
  </si>
  <si>
    <t>Dépenses des ménages</t>
  </si>
  <si>
    <t>Dépenses par tête</t>
  </si>
  <si>
    <t>Dépenses par équivalent adulte</t>
  </si>
  <si>
    <t>Achats</t>
  </si>
  <si>
    <t>Autoconsommation</t>
  </si>
  <si>
    <t>Cadeau</t>
  </si>
  <si>
    <t>Mode d’acquisition</t>
  </si>
  <si>
    <t>Fonction</t>
  </si>
  <si>
    <t>Montant trimestriel</t>
  </si>
  <si>
    <t>Part budgétaire %</t>
  </si>
  <si>
    <t>Part budgétaire   %</t>
  </si>
  <si>
    <t>Alimentation et Boissons non alcoolisées</t>
  </si>
  <si>
    <t>Boissons alcoolisées, Tabac et Stupéfiants</t>
  </si>
  <si>
    <t>Articles d'Habillements et Chaussures</t>
  </si>
  <si>
    <t>Logements, Eau, Électricité, Gaz et Autres Combustibles</t>
  </si>
  <si>
    <t>Meubles, Articles de ménages et Entretien</t>
  </si>
  <si>
    <t>Santé</t>
  </si>
  <si>
    <t>Transport</t>
  </si>
  <si>
    <t>Communication</t>
  </si>
  <si>
    <t>Loisirs et Cultures</t>
  </si>
  <si>
    <t>Enseignements</t>
  </si>
  <si>
    <t>Restaurants et Hôtels</t>
  </si>
  <si>
    <t>Biens et Services Divers</t>
  </si>
  <si>
    <t>Logements, Eau, Electricité, Gaz et Autres Combustibles</t>
  </si>
  <si>
    <t>Biens et services Divers</t>
  </si>
  <si>
    <t>TABLE DES MATIERES</t>
  </si>
  <si>
    <t>Page</t>
  </si>
  <si>
    <t>1- Caractéristiques Socio-Démographiques</t>
  </si>
  <si>
    <t>2- Education et Alphabétisation</t>
  </si>
  <si>
    <t>Tableau 1.1: Répartition de la population malienne de 12 ans et plus, par région, milieu, de résidence selon le statut matrimonial (%)</t>
  </si>
  <si>
    <t>3- Santé</t>
  </si>
  <si>
    <t xml:space="preserve"> Duplex/Immeuble individuel</t>
  </si>
  <si>
    <t>Maison à plusieurs logements (en bande)</t>
  </si>
  <si>
    <t>Maison individuelle simple</t>
  </si>
  <si>
    <t>Case</t>
  </si>
  <si>
    <t>Habitat précaire/Baraque</t>
  </si>
  <si>
    <t>Autre (Précisez)</t>
  </si>
  <si>
    <t/>
  </si>
  <si>
    <t>Mali</t>
  </si>
  <si>
    <t>Taoudenit</t>
  </si>
  <si>
    <t>Menaka</t>
  </si>
  <si>
    <t>Unipersonnel</t>
  </si>
  <si>
    <t>Couple avec enfant</t>
  </si>
  <si>
    <t>Couple sans enfant</t>
  </si>
  <si>
    <t>Monoparental nucléaire</t>
  </si>
  <si>
    <t>Monoparental élargi</t>
  </si>
  <si>
    <t>Famille élargie</t>
  </si>
  <si>
    <t>Plus bas</t>
  </si>
  <si>
    <t>95% Intervalle de confiance de TBS</t>
  </si>
  <si>
    <t>95% Intervalle de confiance de TNS</t>
  </si>
  <si>
    <t>Tableau 2.2: Taux de scolarisation au fondamental1 par région, milieu et sexe (%)</t>
  </si>
  <si>
    <r>
      <t>Tableau 2.1: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Taux d’alphabétisation des chefs de ménage par sexe, région et le milieu de résidence (%)</t>
    </r>
  </si>
  <si>
    <t>Tableau 2.3: Taux de scolarisation au fondamental 2 par région, milieu et sexe (%)</t>
  </si>
  <si>
    <t>Tableau 2.4: Répartition de la population par milieu, sexe selon la raison de non-fréquentation scolaire au premier cycle de l’enseignement fondamental (%)</t>
  </si>
  <si>
    <t>Trop jeune (moins de 7 ans)</t>
  </si>
  <si>
    <t>Trop chère</t>
  </si>
  <si>
    <t xml:space="preserve"> Préférence pour un apprentissage ou un travail</t>
  </si>
  <si>
    <t xml:space="preserve"> Manque de moyens financiers</t>
  </si>
  <si>
    <t>Handicap/Maladie</t>
  </si>
  <si>
    <t xml:space="preserve"> Grossesse</t>
  </si>
  <si>
    <t xml:space="preserve"> Mariage</t>
  </si>
  <si>
    <t xml:space="preserve">  Réfus/Désintéressement des parents</t>
  </si>
  <si>
    <t xml:space="preserve"> Echec scolaire</t>
  </si>
  <si>
    <t xml:space="preserve"> A fini/étude achevée</t>
  </si>
  <si>
    <t xml:space="preserve"> Abandon volontaire</t>
  </si>
  <si>
    <t xml:space="preserve"> Abandon pour travaux de champ</t>
  </si>
  <si>
    <t xml:space="preserve"> Crise securitaire</t>
  </si>
  <si>
    <r>
      <t>Tableau 2.5: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 la population par milieu, sexe selon la raison de non-fréquentation scolaire au second cycle de l’enseignement fondamental (%)</t>
    </r>
  </si>
  <si>
    <t xml:space="preserve"> Trop chère</t>
  </si>
  <si>
    <t xml:space="preserve"> Trop loin</t>
  </si>
  <si>
    <t xml:space="preserve">  Handicap/Maladie</t>
  </si>
  <si>
    <t>Mariage</t>
  </si>
  <si>
    <t xml:space="preserve"> Réfus/Désintéressement des parents</t>
  </si>
  <si>
    <t>A fini/étude achevée</t>
  </si>
  <si>
    <t>Abandon pour travaux de champ</t>
  </si>
  <si>
    <t>Crise securitaire</t>
  </si>
  <si>
    <t>Tableau 2.7: Taux d'alphabétisation des 15 ans et plus (%) par région, milieu et sexe</t>
  </si>
  <si>
    <t>Tableau 2.8: Taux d'alphabétisation des 15 - 24 ans (%) par région, milieu et sexe</t>
  </si>
  <si>
    <t>Niveau d'éducation</t>
  </si>
  <si>
    <t>Maternelle</t>
  </si>
  <si>
    <t>Fondamental 1</t>
  </si>
  <si>
    <t>Secondaire Général</t>
  </si>
  <si>
    <t>Secondaire Technique et Professionnel</t>
  </si>
  <si>
    <t>Post-secondaire (préparation diplômes niveau BAC+2)</t>
  </si>
  <si>
    <t>Fièvre/Paludisme</t>
  </si>
  <si>
    <t>Diarrhée</t>
  </si>
  <si>
    <t>Douleurs dans le dos</t>
  </si>
  <si>
    <t>Toux</t>
  </si>
  <si>
    <t>Problème de peau</t>
  </si>
  <si>
    <t>Problème d'oreille/nez/gorge</t>
  </si>
  <si>
    <t>Problème d'oeil</t>
  </si>
  <si>
    <t>Problème dentaire</t>
  </si>
  <si>
    <t>Blessure/Fracture/entorse</t>
  </si>
  <si>
    <t>Tension/Diabète</t>
  </si>
  <si>
    <t>Autre maladie</t>
  </si>
  <si>
    <t>Propriétaire avec titre</t>
  </si>
  <si>
    <t>Propriétaire sans titre</t>
  </si>
  <si>
    <t xml:space="preserve"> Copropriétaire avec titre</t>
  </si>
  <si>
    <t xml:space="preserve"> Copropriétaire sans titre</t>
  </si>
  <si>
    <t>Locataire simple</t>
  </si>
  <si>
    <t>Locataire vente</t>
  </si>
  <si>
    <t>Logé gratuitement</t>
  </si>
  <si>
    <t>Autre (précisez)</t>
  </si>
  <si>
    <t>Tableau 4.1: Répartition des ménages par région, milieu de résidence selon le statut d'occupation du logement (%)</t>
  </si>
  <si>
    <r>
      <t>Tableau 4.2: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Répartition des ménages par région, milieu de résidence et selon le type d’habitat du logement (%) </t>
    </r>
  </si>
  <si>
    <t>Villa (2)</t>
  </si>
  <si>
    <t>Immeuble a appartement (3)</t>
  </si>
  <si>
    <t>Electrification EDM</t>
  </si>
  <si>
    <t>Electricté rurale (AMADER, Agence des Energies Renouvelables, ESMAP, Yelencoura)</t>
  </si>
  <si>
    <t>Groupe electrogène</t>
  </si>
  <si>
    <t>Panneau Solaire</t>
  </si>
  <si>
    <t>Lampe à huile</t>
  </si>
  <si>
    <t>Bougie</t>
  </si>
  <si>
    <t>Torche (piles)</t>
  </si>
  <si>
    <r>
      <t>Tableau 4.3: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l'accès à l'électricité (%)</t>
    </r>
  </si>
  <si>
    <r>
      <t>Tableau 4.4: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Proportion des ménages disposant de l'électricité selon la région et le milieu (%) </t>
    </r>
  </si>
  <si>
    <r>
      <t>Tableau 4.5: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l'accès à l'eau potable (%) [pendant la période normale]</t>
    </r>
  </si>
  <si>
    <t>Robinet interieur</t>
  </si>
  <si>
    <t xml:space="preserve"> Autre (Précisez)</t>
  </si>
  <si>
    <r>
      <t>Tableau 4.6: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l'accès à l'eau potable (%) [pendant la période sèche]</t>
    </r>
  </si>
  <si>
    <r>
      <t>Tableau 4.7: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Répartition des ménages selon l'accès à l'eau potable </t>
    </r>
    <r>
      <rPr>
        <sz val="12"/>
        <color theme="1"/>
        <rFont val="Arial Narrow"/>
        <family val="2"/>
      </rPr>
      <t xml:space="preserve">(%) </t>
    </r>
  </si>
  <si>
    <r>
      <t>Tableau 4.8: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Répartition des ménages selon le type de toilettes utilisé (%)</t>
    </r>
  </si>
  <si>
    <t>Commun à plusieurs ménages avec chasse d'eau</t>
  </si>
  <si>
    <t>Latrine commune</t>
  </si>
  <si>
    <t>Tableau 4.9: Répartition des ménages par région et milieu selon le type de toilette utilisée (%)[3]</t>
  </si>
  <si>
    <r>
      <t>Tableau 4.10</t>
    </r>
    <r>
      <rPr>
        <sz val="12"/>
        <color theme="1"/>
        <rFont val="Arial Narrow"/>
        <family val="2"/>
      </rPr>
      <t>:</t>
    </r>
    <r>
      <rPr>
        <b/>
        <sz val="12"/>
        <color theme="1"/>
        <rFont val="Arial Narrow"/>
        <family val="2"/>
      </rPr>
      <t xml:space="preserve"> Répartition des ménages selon le mode d’évacuation des ordures ménagères (%)</t>
    </r>
  </si>
  <si>
    <t>Ramassage privé</t>
  </si>
  <si>
    <r>
      <t>Tableau 4.11</t>
    </r>
    <r>
      <rPr>
        <sz val="12"/>
        <color theme="1"/>
        <rFont val="Arial Narrow"/>
        <family val="2"/>
      </rPr>
      <t>:</t>
    </r>
    <r>
      <rPr>
        <b/>
        <sz val="12"/>
        <color theme="1"/>
        <rFont val="Arial Narrow"/>
        <family val="2"/>
      </rPr>
      <t xml:space="preserve"> Répartition des ménages selon le mode d'évacuation des eaux usées (%)</t>
    </r>
  </si>
  <si>
    <t>Puisard</t>
  </si>
  <si>
    <t>Réseau d'égout</t>
  </si>
  <si>
    <r>
      <t>Tableau 4.12</t>
    </r>
    <r>
      <rPr>
        <sz val="12"/>
        <color theme="1"/>
        <rFont val="Arial Narrow"/>
        <family val="2"/>
      </rPr>
      <t>:</t>
    </r>
    <r>
      <rPr>
        <b/>
        <sz val="12"/>
        <color theme="1"/>
        <rFont val="Arial Narrow"/>
        <family val="2"/>
      </rPr>
      <t xml:space="preserve"> Proportion de la possession des équipements des ménages selon la région et le milieu (%) </t>
    </r>
  </si>
  <si>
    <t>Foyer amélioré</t>
  </si>
  <si>
    <t>Accès aux crédits</t>
  </si>
  <si>
    <r>
      <t>Tableau 5.1: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Proportion des ménages ayant eu des difficultés pour se nourrir par région et le milieu (%)</t>
    </r>
  </si>
  <si>
    <r>
      <t>Tableau 5.2: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Principales stratégies adoptées pour gérer l'insécurité alimentaire dans les ménages, par milieu de résidence (%)</t>
    </r>
  </si>
  <si>
    <t>4- Logement et  Possesion de Biens</t>
  </si>
  <si>
    <t>5- Securité alimentaire</t>
  </si>
  <si>
    <t>6- Dépenses de consommation</t>
  </si>
  <si>
    <t>Tableau 6.1 : Dépenses trimestrielles des ménages selon le milieu (FCFA)</t>
  </si>
  <si>
    <t>Dépenses</t>
  </si>
  <si>
    <t>Tableau 6.2 : Répartition des dépenses par région et milieu selon le mode d’acquisition (%)</t>
  </si>
  <si>
    <t>Caractéristiques sociodémographiques</t>
  </si>
  <si>
    <r>
      <t>Tableau 6.3 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Structure de la consommation des ménages par mode d’acquisition selon le milieu (%) </t>
    </r>
  </si>
  <si>
    <r>
      <t>Tableau 6.4 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Part des fonctions de consommation selon le milieu de résidence </t>
    </r>
  </si>
  <si>
    <t xml:space="preserve"> Veuf/(Veuve)</t>
  </si>
  <si>
    <r>
      <t xml:space="preserve">Source : EMOP-2023, passage 1 </t>
    </r>
    <r>
      <rPr>
        <b/>
        <i/>
        <sz val="12"/>
        <color theme="1"/>
        <rFont val="Arial Narrow"/>
        <family val="2"/>
      </rPr>
      <t>(Janvier-Mars)</t>
    </r>
  </si>
  <si>
    <t>Source : EMOP-2023, passage 1 (Janvier-Mars)</t>
  </si>
  <si>
    <t>Source : EMOP-2023, passage 1 (avril-juin)</t>
  </si>
  <si>
    <t>Handicap  tout niveau(%)</t>
  </si>
  <si>
    <t>Handicap  majeur seul(%)</t>
  </si>
  <si>
    <t>Source : EMOP-2023, passage 1 (janvier-mars)</t>
  </si>
  <si>
    <t>Tente</t>
  </si>
  <si>
    <t>Source : EMOP-2023, passage 1 (Janvier-mars)</t>
  </si>
  <si>
    <t>EMEP 2001</t>
  </si>
  <si>
    <t>ELIM 2003</t>
  </si>
  <si>
    <t>ELIM 2006</t>
  </si>
  <si>
    <t>MICS/ELIM 2010</t>
  </si>
  <si>
    <t>EMOP 2011</t>
  </si>
  <si>
    <t>EMOP 2013</t>
  </si>
  <si>
    <t>EMOP 2014</t>
  </si>
  <si>
    <t>EMOP 2015</t>
  </si>
  <si>
    <t>EMOP 2016</t>
  </si>
  <si>
    <t>EMOP 2017</t>
  </si>
  <si>
    <t>EMOP 2018</t>
  </si>
  <si>
    <t>EMOP 2019</t>
  </si>
  <si>
    <t>EMOP</t>
  </si>
  <si>
    <t>EMOP 2021</t>
  </si>
  <si>
    <t xml:space="preserve">EMOP </t>
  </si>
  <si>
    <t>Démographique</t>
  </si>
  <si>
    <t>Population totale (en millions)</t>
  </si>
  <si>
    <t>21 ,7</t>
  </si>
  <si>
    <t>Population urbaine (%)</t>
  </si>
  <si>
    <t>Population féminine (%)</t>
  </si>
  <si>
    <t>49 ;6</t>
  </si>
  <si>
    <t>Taille moyenne des ménages</t>
  </si>
  <si>
    <t>Taux brut de scolarisation (%) au primaire I</t>
  </si>
  <si>
    <t>Filles (%)</t>
  </si>
  <si>
    <t>Garçons (%)</t>
  </si>
  <si>
    <t>Taux net de scolarisation (%) au primaire I</t>
  </si>
  <si>
    <t>Taux brut de scolarisation (%) au primaire II</t>
  </si>
  <si>
    <t>Taux net de scolarisation (%) au primaire II</t>
  </si>
  <si>
    <t>Taux d'alphabétisation des 15 ans et plus (%)</t>
  </si>
  <si>
    <t>Femmes (%)</t>
  </si>
  <si>
    <t>Hommes (%)</t>
  </si>
  <si>
    <t>Utilisation de l’eau potable</t>
  </si>
  <si>
    <t>Ménages qui consomment de l'eau potable (%)</t>
  </si>
  <si>
    <t>Milieu urbain</t>
  </si>
  <si>
    <t>Milieu rural</t>
  </si>
  <si>
    <t>Statut socio-économique</t>
  </si>
  <si>
    <t>Ménages urbains propriétaires ou copropriétaires (%)</t>
  </si>
  <si>
    <t>..</t>
  </si>
  <si>
    <t>Ménages disposant de l'électricité (source EDM) (%)</t>
  </si>
  <si>
    <t>Ménages disposant de toilettes avec chasse eau (%)</t>
  </si>
  <si>
    <t>Ménages possédant un téléviseur (%)</t>
  </si>
  <si>
    <t>Ménages possédant un téléphone mobile (%)</t>
  </si>
  <si>
    <t>Ménages possédant au moins une moto (%)</t>
  </si>
  <si>
    <t>Ménages possédant au moins une auto mobile (%)</t>
  </si>
  <si>
    <t>(FCFA)</t>
  </si>
  <si>
    <t>Montant trimestriel (FCFA)</t>
  </si>
  <si>
    <r>
      <t>Tableau 6.5 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Dépenses trimestrielles par région et selon le poste (FCFA)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</si>
</sst>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###0.0"/>
    <numFmt numFmtId="167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b/>
      <sz val="26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color rgb="FF264A60"/>
      <name val="Arial Narrow"/>
      <family val="2"/>
    </font>
    <font>
      <sz val="12"/>
      <color rgb="FF000000"/>
      <name val="Arial Narrow"/>
      <family val="2"/>
    </font>
    <font>
      <b/>
      <i/>
      <sz val="12"/>
      <color rgb="FF000000"/>
      <name val="Arial Narrow"/>
      <family val="2"/>
    </font>
    <font>
      <b/>
      <i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i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0.5"/>
      <color theme="1"/>
      <name val="Arial Narrow"/>
      <family val="2"/>
    </font>
    <font>
      <sz val="10.5"/>
      <color rgb="FF000000"/>
      <name val="Arial Narrow"/>
      <family val="2"/>
    </font>
    <font>
      <i/>
      <sz val="10.5"/>
      <color rgb="FF000000"/>
      <name val="Arial Narrow"/>
      <family val="2"/>
    </font>
    <font>
      <b/>
      <sz val="10.5"/>
      <color rgb="FF00000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b/>
      <sz val="24"/>
      <color theme="1"/>
      <name val="Arial Narrow"/>
      <family val="2"/>
    </font>
    <font>
      <sz val="14"/>
      <color rgb="FF000000"/>
      <name val="Arial Narrow"/>
      <family val="2"/>
    </font>
    <font>
      <b/>
      <sz val="14"/>
      <color rgb="FF000000"/>
      <name val="Arial Narrow"/>
      <family val="2"/>
    </font>
    <font>
      <sz val="10"/>
      <name val="Arial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Bold"/>
    </font>
    <font>
      <sz val="9"/>
      <color theme="1"/>
      <name val="Arial"/>
      <family val="2"/>
    </font>
    <font>
      <sz val="9"/>
      <color indexed="62"/>
      <name val="Arial"/>
      <family val="2"/>
    </font>
    <font>
      <b/>
      <sz val="14"/>
      <color theme="1"/>
      <name val="Arial Narrow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1"/>
      </right>
      <top style="thin">
        <color indexed="60"/>
      </top>
      <bottom style="thin">
        <color indexed="63"/>
      </bottom>
      <diagonal/>
    </border>
    <border>
      <left/>
      <right style="thin">
        <color indexed="61"/>
      </right>
      <top style="thin">
        <color indexed="63"/>
      </top>
      <bottom style="thin">
        <color indexed="63"/>
      </bottom>
      <diagonal/>
    </border>
    <border>
      <left/>
      <right style="thin">
        <color indexed="61"/>
      </right>
      <top style="thin">
        <color indexed="63"/>
      </top>
      <bottom style="thin">
        <color indexed="60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</borders>
  <cellStyleXfs count="5">
    <xf numFmtId="0" fontId="0" fillId="0" borderId="0"/>
    <xf numFmtId="0" fontId="17" fillId="0" borderId="0" applyNumberFormat="0" applyFill="0" applyBorder="0" applyAlignment="0" applyProtection="0"/>
    <xf numFmtId="0" fontId="33" fillId="0" borderId="0"/>
    <xf numFmtId="43" fontId="38" fillId="0" borderId="0" applyFont="0" applyFill="0" applyBorder="0" applyAlignment="0" applyProtection="0"/>
    <xf numFmtId="41" fontId="38" fillId="0" borderId="0" applyFont="0" applyFill="0" applyBorder="0" applyAlignment="0" applyProtection="0"/>
  </cellStyleXfs>
  <cellXfs count="254">
    <xf numFmtId="0" fontId="0" fillId="0" borderId="0" xfId="0"/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16" xfId="0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9" fillId="4" borderId="3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16" xfId="0" applyFont="1" applyFill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9" xfId="0" applyFont="1" applyBorder="1" applyAlignment="1">
      <alignment horizontal="justify" vertical="center"/>
    </xf>
    <xf numFmtId="0" fontId="11" fillId="0" borderId="6" xfId="0" applyFont="1" applyBorder="1" applyAlignment="1">
      <alignment horizontal="justify" vertical="center"/>
    </xf>
    <xf numFmtId="0" fontId="15" fillId="0" borderId="6" xfId="0" applyFont="1" applyBorder="1" applyAlignment="1">
      <alignment horizontal="justify" vertical="center"/>
    </xf>
    <xf numFmtId="0" fontId="9" fillId="0" borderId="6" xfId="0" applyFont="1" applyBorder="1" applyAlignment="1">
      <alignment horizontal="justify" vertical="center"/>
    </xf>
    <xf numFmtId="0" fontId="16" fillId="0" borderId="0" xfId="0" applyFont="1" applyAlignment="1">
      <alignment horizontal="justify" vertical="center"/>
    </xf>
    <xf numFmtId="3" fontId="11" fillId="0" borderId="9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21" fillId="0" borderId="6" xfId="0" applyFont="1" applyBorder="1" applyAlignment="1">
      <alignment vertical="center"/>
    </xf>
    <xf numFmtId="0" fontId="8" fillId="0" borderId="0" xfId="0" applyFont="1" applyAlignment="1">
      <alignment horizontal="left" vertical="center" indent="10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17" fillId="0" borderId="0" xfId="1" applyAlignment="1">
      <alignment vertical="center"/>
    </xf>
    <xf numFmtId="0" fontId="29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6" xfId="0" applyFont="1" applyBorder="1" applyAlignment="1">
      <alignment vertical="center"/>
    </xf>
    <xf numFmtId="3" fontId="31" fillId="0" borderId="9" xfId="0" applyNumberFormat="1" applyFont="1" applyBorder="1" applyAlignment="1">
      <alignment horizontal="center" vertical="center"/>
    </xf>
    <xf numFmtId="0" fontId="31" fillId="6" borderId="9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35" fillId="0" borderId="0" xfId="0" applyFont="1"/>
    <xf numFmtId="0" fontId="34" fillId="0" borderId="0" xfId="2" applyFont="1"/>
    <xf numFmtId="0" fontId="35" fillId="0" borderId="0" xfId="0" applyFont="1" applyAlignment="1">
      <alignment wrapText="1"/>
    </xf>
    <xf numFmtId="3" fontId="34" fillId="0" borderId="0" xfId="2" applyNumberFormat="1" applyFont="1" applyAlignment="1">
      <alignment horizontal="center" wrapText="1"/>
    </xf>
    <xf numFmtId="3" fontId="34" fillId="0" borderId="0" xfId="2" applyNumberFormat="1" applyFont="1" applyAlignment="1">
      <alignment horizontal="center" vertical="top" wrapText="1"/>
    </xf>
    <xf numFmtId="3" fontId="36" fillId="0" borderId="0" xfId="2" applyNumberFormat="1" applyFont="1" applyAlignment="1">
      <alignment horizontal="center" vertical="top" wrapText="1"/>
    </xf>
    <xf numFmtId="0" fontId="37" fillId="0" borderId="0" xfId="0" applyFont="1" applyAlignment="1">
      <alignment horizontal="center"/>
    </xf>
    <xf numFmtId="0" fontId="36" fillId="0" borderId="0" xfId="2" applyFont="1" applyAlignment="1">
      <alignment horizontal="center" wrapText="1"/>
    </xf>
    <xf numFmtId="164" fontId="7" fillId="0" borderId="9" xfId="0" applyNumberFormat="1" applyFont="1" applyBorder="1" applyAlignment="1">
      <alignment horizontal="center" vertical="center"/>
    </xf>
    <xf numFmtId="164" fontId="0" fillId="0" borderId="0" xfId="0" applyNumberFormat="1"/>
    <xf numFmtId="164" fontId="21" fillId="0" borderId="9" xfId="0" applyNumberFormat="1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65" fontId="19" fillId="0" borderId="9" xfId="3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7" fillId="0" borderId="10" xfId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1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41" fillId="0" borderId="0" xfId="0" applyFont="1" applyAlignment="1">
      <alignment horizontal="left" vertical="top" wrapText="1"/>
    </xf>
    <xf numFmtId="166" fontId="41" fillId="0" borderId="0" xfId="0" applyNumberFormat="1" applyFont="1" applyAlignment="1">
      <alignment horizontal="right" vertical="top"/>
    </xf>
    <xf numFmtId="164" fontId="11" fillId="0" borderId="7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6" fontId="11" fillId="0" borderId="7" xfId="0" applyNumberFormat="1" applyFont="1" applyBorder="1" applyAlignment="1">
      <alignment horizontal="center" vertical="center"/>
    </xf>
    <xf numFmtId="166" fontId="9" fillId="0" borderId="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43" fontId="11" fillId="0" borderId="7" xfId="3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164" fontId="14" fillId="0" borderId="4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/>
    <xf numFmtId="166" fontId="14" fillId="0" borderId="4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left" vertical="top" wrapText="1"/>
    </xf>
    <xf numFmtId="166" fontId="14" fillId="0" borderId="4" xfId="0" applyNumberFormat="1" applyFont="1" applyBorder="1"/>
    <xf numFmtId="0" fontId="8" fillId="0" borderId="4" xfId="0" applyFont="1" applyBorder="1" applyAlignment="1">
      <alignment horizontal="left" vertical="top" wrapText="1"/>
    </xf>
    <xf numFmtId="166" fontId="8" fillId="0" borderId="4" xfId="0" applyNumberFormat="1" applyFont="1" applyBorder="1" applyAlignment="1">
      <alignment horizontal="right" vertical="top"/>
    </xf>
    <xf numFmtId="166" fontId="8" fillId="0" borderId="4" xfId="0" applyNumberFormat="1" applyFont="1" applyBorder="1"/>
    <xf numFmtId="0" fontId="8" fillId="0" borderId="0" xfId="0" applyFont="1"/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39" fillId="0" borderId="0" xfId="0" applyFont="1"/>
    <xf numFmtId="0" fontId="20" fillId="0" borderId="5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/>
    </xf>
    <xf numFmtId="164" fontId="24" fillId="0" borderId="4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164" fontId="26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0" fontId="17" fillId="0" borderId="0" xfId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42" fillId="0" borderId="0" xfId="0" applyFont="1" applyAlignment="1">
      <alignment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20" fillId="0" borderId="4" xfId="0" applyFont="1" applyBorder="1" applyAlignment="1">
      <alignment vertical="center" wrapText="1"/>
    </xf>
    <xf numFmtId="167" fontId="19" fillId="0" borderId="9" xfId="3" applyNumberFormat="1" applyFont="1" applyBorder="1" applyAlignment="1">
      <alignment horizontal="center" vertical="center"/>
    </xf>
    <xf numFmtId="43" fontId="0" fillId="0" borderId="4" xfId="3" applyFont="1" applyBorder="1"/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wrapText="1"/>
    </xf>
    <xf numFmtId="166" fontId="44" fillId="0" borderId="23" xfId="0" applyNumberFormat="1" applyFont="1" applyBorder="1" applyAlignment="1">
      <alignment horizontal="right" vertical="top"/>
    </xf>
    <xf numFmtId="166" fontId="44" fillId="0" borderId="24" xfId="0" applyNumberFormat="1" applyFont="1" applyBorder="1" applyAlignment="1">
      <alignment horizontal="right" vertical="top"/>
    </xf>
    <xf numFmtId="166" fontId="44" fillId="0" borderId="25" xfId="0" applyNumberFormat="1" applyFont="1" applyBorder="1" applyAlignment="1">
      <alignment horizontal="right" vertical="top"/>
    </xf>
    <xf numFmtId="43" fontId="9" fillId="0" borderId="7" xfId="3" applyFont="1" applyBorder="1" applyAlignment="1">
      <alignment horizontal="right" vertical="center"/>
    </xf>
    <xf numFmtId="164" fontId="8" fillId="0" borderId="4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45" fillId="0" borderId="7" xfId="1" applyFont="1" applyBorder="1" applyAlignment="1">
      <alignment horizontal="center" vertical="center" wrapText="1"/>
    </xf>
    <xf numFmtId="165" fontId="11" fillId="0" borderId="18" xfId="3" applyNumberFormat="1" applyFont="1" applyBorder="1" applyAlignment="1">
      <alignment horizontal="center" vertical="center"/>
    </xf>
    <xf numFmtId="165" fontId="9" fillId="0" borderId="18" xfId="3" applyNumberFormat="1" applyFont="1" applyBorder="1" applyAlignment="1">
      <alignment horizontal="center" vertical="center"/>
    </xf>
    <xf numFmtId="41" fontId="46" fillId="0" borderId="26" xfId="4" applyFont="1" applyBorder="1" applyAlignment="1">
      <alignment horizontal="right" vertical="top"/>
    </xf>
    <xf numFmtId="41" fontId="0" fillId="0" borderId="0" xfId="0" applyNumberFormat="1"/>
    <xf numFmtId="41" fontId="11" fillId="0" borderId="9" xfId="4" applyFont="1" applyBorder="1" applyAlignment="1">
      <alignment horizontal="center" vertical="center"/>
    </xf>
    <xf numFmtId="41" fontId="9" fillId="0" borderId="9" xfId="4" applyFont="1" applyBorder="1" applyAlignment="1">
      <alignment horizontal="center" vertical="center"/>
    </xf>
    <xf numFmtId="0" fontId="48" fillId="9" borderId="8" xfId="0" applyFont="1" applyFill="1" applyBorder="1" applyAlignment="1">
      <alignment horizontal="center" vertical="center" wrapText="1"/>
    </xf>
    <xf numFmtId="0" fontId="48" fillId="9" borderId="9" xfId="0" applyFont="1" applyFill="1" applyBorder="1" applyAlignment="1">
      <alignment horizontal="center" vertical="center" wrapText="1"/>
    </xf>
    <xf numFmtId="0" fontId="47" fillId="0" borderId="6" xfId="0" applyFont="1" applyBorder="1" applyAlignment="1">
      <alignment vertical="center"/>
    </xf>
    <xf numFmtId="0" fontId="47" fillId="0" borderId="9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4" fillId="0" borderId="0" xfId="2" applyFont="1" applyAlignment="1">
      <alignment horizontal="left"/>
    </xf>
    <xf numFmtId="0" fontId="48" fillId="9" borderId="5" xfId="0" applyFont="1" applyFill="1" applyBorder="1" applyAlignment="1">
      <alignment horizontal="center" vertical="center"/>
    </xf>
    <xf numFmtId="0" fontId="48" fillId="9" borderId="6" xfId="0" applyFont="1" applyFill="1" applyBorder="1" applyAlignment="1">
      <alignment horizontal="center" vertical="center"/>
    </xf>
    <xf numFmtId="0" fontId="48" fillId="9" borderId="5" xfId="0" applyFont="1" applyFill="1" applyBorder="1" applyAlignment="1">
      <alignment horizontal="center" vertical="center" wrapText="1"/>
    </xf>
    <xf numFmtId="0" fontId="48" fillId="9" borderId="6" xfId="0" applyFont="1" applyFill="1" applyBorder="1" applyAlignment="1">
      <alignment horizontal="center" vertical="center" wrapText="1"/>
    </xf>
    <xf numFmtId="0" fontId="48" fillId="10" borderId="1" xfId="0" applyFont="1" applyFill="1" applyBorder="1" applyAlignment="1">
      <alignment horizontal="center" vertical="center" wrapText="1"/>
    </xf>
    <xf numFmtId="0" fontId="48" fillId="10" borderId="13" xfId="0" applyFont="1" applyFill="1" applyBorder="1" applyAlignment="1">
      <alignment horizontal="center" vertical="center" wrapText="1"/>
    </xf>
    <xf numFmtId="0" fontId="48" fillId="10" borderId="14" xfId="0" applyFont="1" applyFill="1" applyBorder="1" applyAlignment="1">
      <alignment horizontal="center" vertical="center" wrapText="1"/>
    </xf>
    <xf numFmtId="0" fontId="47" fillId="9" borderId="5" xfId="0" applyFont="1" applyFill="1" applyBorder="1" applyAlignment="1">
      <alignment vertical="center"/>
    </xf>
    <xf numFmtId="0" fontId="47" fillId="9" borderId="6" xfId="0" applyFont="1" applyFill="1" applyBorder="1" applyAlignment="1">
      <alignment vertical="center"/>
    </xf>
    <xf numFmtId="0" fontId="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2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7" borderId="4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20" fillId="4" borderId="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</cellXfs>
  <cellStyles count="5">
    <cellStyle name="Lien hypertexte" xfId="1" builtinId="8"/>
    <cellStyle name="Milliers" xfId="3" builtinId="3"/>
    <cellStyle name="Milliers [0]" xfId="4" builtinId="6"/>
    <cellStyle name="Normal" xfId="0" builtinId="0"/>
    <cellStyle name="Normal_ELIM Resultats bruts version finale 21" xfId="2" xr:uid="{A95A55DB-E9AD-4A70-81A5-C2D23A814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35</xdr:row>
      <xdr:rowOff>29856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5842B8D-5ADD-F879-0249-BED74F485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34150" cy="6475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CAC7-8E33-46B5-9C63-B5C7673A03FC}">
  <dimension ref="A1:I40"/>
  <sheetViews>
    <sheetView topLeftCell="A19" workbookViewId="0">
      <selection activeCell="K19" sqref="K19"/>
    </sheetView>
  </sheetViews>
  <sheetFormatPr baseColWidth="10" defaultRowHeight="14.5" x14ac:dyDescent="0.35"/>
  <sheetData>
    <row r="1" spans="1:9" x14ac:dyDescent="0.35">
      <c r="A1" s="166"/>
      <c r="B1" s="166"/>
      <c r="C1" s="166"/>
      <c r="D1" s="166"/>
      <c r="E1" s="166"/>
      <c r="F1" s="166"/>
      <c r="G1" s="166"/>
      <c r="H1" s="166"/>
      <c r="I1" s="166"/>
    </row>
    <row r="2" spans="1:9" x14ac:dyDescent="0.35">
      <c r="A2" s="166"/>
      <c r="B2" s="166"/>
      <c r="C2" s="166"/>
      <c r="D2" s="166"/>
      <c r="E2" s="166"/>
      <c r="F2" s="166"/>
      <c r="G2" s="166"/>
      <c r="H2" s="166"/>
      <c r="I2" s="166"/>
    </row>
    <row r="3" spans="1:9" x14ac:dyDescent="0.35">
      <c r="A3" s="166"/>
      <c r="B3" s="166"/>
      <c r="C3" s="166"/>
      <c r="D3" s="166"/>
      <c r="E3" s="166"/>
      <c r="F3" s="166"/>
      <c r="G3" s="166"/>
      <c r="H3" s="166"/>
      <c r="I3" s="166"/>
    </row>
    <row r="4" spans="1:9" x14ac:dyDescent="0.35">
      <c r="A4" s="166"/>
      <c r="B4" s="166"/>
      <c r="C4" s="166"/>
      <c r="D4" s="166"/>
      <c r="E4" s="166"/>
      <c r="F4" s="166"/>
      <c r="G4" s="166"/>
      <c r="H4" s="166"/>
      <c r="I4" s="166"/>
    </row>
    <row r="5" spans="1:9" x14ac:dyDescent="0.35">
      <c r="A5" s="166"/>
      <c r="B5" s="166"/>
      <c r="C5" s="166"/>
      <c r="D5" s="166"/>
      <c r="E5" s="166"/>
      <c r="F5" s="166"/>
      <c r="G5" s="166"/>
      <c r="H5" s="166"/>
      <c r="I5" s="166"/>
    </row>
    <row r="6" spans="1:9" x14ac:dyDescent="0.35">
      <c r="A6" s="166"/>
      <c r="B6" s="166"/>
      <c r="C6" s="166"/>
      <c r="D6" s="166"/>
      <c r="E6" s="166"/>
      <c r="F6" s="166"/>
      <c r="G6" s="166"/>
      <c r="H6" s="166"/>
      <c r="I6" s="166"/>
    </row>
    <row r="7" spans="1:9" x14ac:dyDescent="0.35">
      <c r="A7" s="166"/>
      <c r="B7" s="166"/>
      <c r="C7" s="166"/>
      <c r="D7" s="166"/>
      <c r="E7" s="166"/>
      <c r="F7" s="166"/>
      <c r="G7" s="166"/>
      <c r="H7" s="166"/>
      <c r="I7" s="166"/>
    </row>
    <row r="8" spans="1:9" x14ac:dyDescent="0.35">
      <c r="A8" s="166"/>
      <c r="B8" s="166"/>
      <c r="C8" s="166"/>
      <c r="D8" s="166"/>
      <c r="E8" s="166"/>
      <c r="F8" s="166"/>
      <c r="G8" s="166"/>
      <c r="H8" s="166"/>
      <c r="I8" s="166"/>
    </row>
    <row r="9" spans="1:9" x14ac:dyDescent="0.35">
      <c r="A9" s="166"/>
      <c r="B9" s="166"/>
      <c r="C9" s="166"/>
      <c r="D9" s="166"/>
      <c r="E9" s="166"/>
      <c r="F9" s="166"/>
      <c r="G9" s="166"/>
      <c r="H9" s="166"/>
      <c r="I9" s="166"/>
    </row>
    <row r="10" spans="1:9" x14ac:dyDescent="0.35">
      <c r="A10" s="166"/>
      <c r="B10" s="166"/>
      <c r="C10" s="166"/>
      <c r="D10" s="166"/>
      <c r="E10" s="166"/>
      <c r="F10" s="166"/>
      <c r="G10" s="166"/>
      <c r="H10" s="166"/>
      <c r="I10" s="166"/>
    </row>
    <row r="11" spans="1:9" x14ac:dyDescent="0.35">
      <c r="A11" s="166"/>
      <c r="B11" s="166"/>
      <c r="C11" s="166"/>
      <c r="D11" s="166"/>
      <c r="E11" s="166"/>
      <c r="F11" s="166"/>
      <c r="G11" s="166"/>
      <c r="H11" s="166"/>
      <c r="I11" s="166"/>
    </row>
    <row r="12" spans="1:9" x14ac:dyDescent="0.35">
      <c r="A12" s="166"/>
      <c r="B12" s="166"/>
      <c r="C12" s="166"/>
      <c r="D12" s="166"/>
      <c r="E12" s="166"/>
      <c r="F12" s="166"/>
      <c r="G12" s="166"/>
      <c r="H12" s="166"/>
      <c r="I12" s="166"/>
    </row>
    <row r="13" spans="1:9" x14ac:dyDescent="0.35">
      <c r="A13" s="166"/>
      <c r="B13" s="166"/>
      <c r="C13" s="166"/>
      <c r="D13" s="166"/>
      <c r="E13" s="166"/>
      <c r="F13" s="166"/>
      <c r="G13" s="166"/>
      <c r="H13" s="166"/>
      <c r="I13" s="166"/>
    </row>
    <row r="14" spans="1:9" x14ac:dyDescent="0.35">
      <c r="A14" s="166"/>
      <c r="B14" s="166"/>
      <c r="C14" s="166"/>
      <c r="D14" s="166"/>
      <c r="E14" s="166"/>
      <c r="F14" s="166"/>
      <c r="G14" s="166"/>
      <c r="H14" s="166"/>
      <c r="I14" s="166"/>
    </row>
    <row r="15" spans="1:9" x14ac:dyDescent="0.35">
      <c r="A15" s="166"/>
      <c r="B15" s="166"/>
      <c r="C15" s="166"/>
      <c r="D15" s="166"/>
      <c r="E15" s="166"/>
      <c r="F15" s="166"/>
      <c r="G15" s="166"/>
      <c r="H15" s="166"/>
      <c r="I15" s="166"/>
    </row>
    <row r="16" spans="1:9" x14ac:dyDescent="0.35">
      <c r="A16" s="166"/>
      <c r="B16" s="166"/>
      <c r="C16" s="166"/>
      <c r="D16" s="166"/>
      <c r="E16" s="166"/>
      <c r="F16" s="166"/>
      <c r="G16" s="166"/>
      <c r="H16" s="166"/>
      <c r="I16" s="166"/>
    </row>
    <row r="17" spans="1:9" x14ac:dyDescent="0.35">
      <c r="A17" s="166"/>
      <c r="B17" s="166"/>
      <c r="C17" s="166"/>
      <c r="D17" s="166"/>
      <c r="E17" s="166"/>
      <c r="F17" s="166"/>
      <c r="G17" s="166"/>
      <c r="H17" s="166"/>
      <c r="I17" s="166"/>
    </row>
    <row r="18" spans="1:9" x14ac:dyDescent="0.35">
      <c r="A18" s="166"/>
      <c r="B18" s="166"/>
      <c r="C18" s="166"/>
      <c r="D18" s="166"/>
      <c r="E18" s="166"/>
      <c r="F18" s="166"/>
      <c r="G18" s="166"/>
      <c r="H18" s="166"/>
      <c r="I18" s="166"/>
    </row>
    <row r="19" spans="1:9" x14ac:dyDescent="0.35">
      <c r="A19" s="166"/>
      <c r="B19" s="166"/>
      <c r="C19" s="166"/>
      <c r="D19" s="166"/>
      <c r="E19" s="166"/>
      <c r="F19" s="166"/>
      <c r="G19" s="166"/>
      <c r="H19" s="166"/>
      <c r="I19" s="166"/>
    </row>
    <row r="20" spans="1:9" x14ac:dyDescent="0.35">
      <c r="A20" s="166"/>
      <c r="B20" s="166"/>
      <c r="C20" s="166"/>
      <c r="D20" s="166"/>
      <c r="E20" s="166"/>
      <c r="F20" s="166"/>
      <c r="G20" s="166"/>
      <c r="H20" s="166"/>
      <c r="I20" s="166"/>
    </row>
    <row r="21" spans="1:9" x14ac:dyDescent="0.35">
      <c r="A21" s="166"/>
      <c r="B21" s="166"/>
      <c r="C21" s="166"/>
      <c r="D21" s="166"/>
      <c r="E21" s="166"/>
      <c r="F21" s="166"/>
      <c r="G21" s="166"/>
      <c r="H21" s="166"/>
      <c r="I21" s="166"/>
    </row>
    <row r="22" spans="1:9" x14ac:dyDescent="0.35">
      <c r="A22" s="166"/>
      <c r="B22" s="166"/>
      <c r="C22" s="166"/>
      <c r="D22" s="166"/>
      <c r="E22" s="166"/>
      <c r="F22" s="166"/>
      <c r="G22" s="166"/>
      <c r="H22" s="166"/>
      <c r="I22" s="166"/>
    </row>
    <row r="23" spans="1:9" x14ac:dyDescent="0.35">
      <c r="A23" s="166"/>
      <c r="B23" s="166"/>
      <c r="C23" s="166"/>
      <c r="D23" s="166"/>
      <c r="E23" s="166"/>
      <c r="F23" s="166"/>
      <c r="G23" s="166"/>
      <c r="H23" s="166"/>
      <c r="I23" s="166"/>
    </row>
    <row r="24" spans="1:9" x14ac:dyDescent="0.35">
      <c r="A24" s="166"/>
      <c r="B24" s="166"/>
      <c r="C24" s="166"/>
      <c r="D24" s="166"/>
      <c r="E24" s="166"/>
      <c r="F24" s="166"/>
      <c r="G24" s="166"/>
      <c r="H24" s="166"/>
      <c r="I24" s="166"/>
    </row>
    <row r="25" spans="1:9" x14ac:dyDescent="0.35">
      <c r="A25" s="166"/>
      <c r="B25" s="166"/>
      <c r="C25" s="166"/>
      <c r="D25" s="166"/>
      <c r="E25" s="166"/>
      <c r="F25" s="166"/>
      <c r="G25" s="166"/>
      <c r="H25" s="166"/>
      <c r="I25" s="166"/>
    </row>
    <row r="26" spans="1:9" x14ac:dyDescent="0.35">
      <c r="A26" s="166"/>
      <c r="B26" s="166"/>
      <c r="C26" s="166"/>
      <c r="D26" s="166"/>
      <c r="E26" s="166"/>
      <c r="F26" s="166"/>
      <c r="G26" s="166"/>
      <c r="H26" s="166"/>
      <c r="I26" s="166"/>
    </row>
    <row r="27" spans="1:9" x14ac:dyDescent="0.35">
      <c r="A27" s="166"/>
      <c r="B27" s="166"/>
      <c r="C27" s="166"/>
      <c r="D27" s="166"/>
      <c r="E27" s="166"/>
      <c r="F27" s="166"/>
      <c r="G27" s="166"/>
      <c r="H27" s="166"/>
      <c r="I27" s="166"/>
    </row>
    <row r="28" spans="1:9" x14ac:dyDescent="0.35">
      <c r="A28" s="166"/>
      <c r="B28" s="166"/>
      <c r="C28" s="166"/>
      <c r="D28" s="166"/>
      <c r="E28" s="166"/>
      <c r="F28" s="166"/>
      <c r="G28" s="166"/>
      <c r="H28" s="166"/>
      <c r="I28" s="166"/>
    </row>
    <row r="29" spans="1:9" x14ac:dyDescent="0.35">
      <c r="A29" s="166"/>
      <c r="B29" s="166"/>
      <c r="C29" s="166"/>
      <c r="D29" s="166"/>
      <c r="E29" s="166"/>
      <c r="F29" s="166"/>
      <c r="G29" s="166"/>
      <c r="H29" s="166"/>
      <c r="I29" s="166"/>
    </row>
    <row r="30" spans="1:9" x14ac:dyDescent="0.35">
      <c r="A30" s="166"/>
      <c r="B30" s="166"/>
      <c r="C30" s="166"/>
      <c r="D30" s="166"/>
      <c r="E30" s="166"/>
      <c r="F30" s="166"/>
      <c r="G30" s="166"/>
      <c r="H30" s="166"/>
      <c r="I30" s="166"/>
    </row>
    <row r="31" spans="1:9" x14ac:dyDescent="0.35">
      <c r="A31" s="166"/>
      <c r="B31" s="166"/>
      <c r="C31" s="166"/>
      <c r="D31" s="166"/>
      <c r="E31" s="166"/>
      <c r="F31" s="166"/>
      <c r="G31" s="166"/>
      <c r="H31" s="166"/>
      <c r="I31" s="166"/>
    </row>
    <row r="32" spans="1:9" x14ac:dyDescent="0.35">
      <c r="A32" s="166"/>
      <c r="B32" s="166"/>
      <c r="C32" s="166"/>
      <c r="D32" s="166"/>
      <c r="E32" s="166"/>
      <c r="F32" s="166"/>
      <c r="G32" s="166"/>
      <c r="H32" s="166"/>
      <c r="I32" s="166"/>
    </row>
    <row r="33" spans="1:9" x14ac:dyDescent="0.35">
      <c r="A33" s="166"/>
      <c r="B33" s="166"/>
      <c r="C33" s="166"/>
      <c r="D33" s="166"/>
      <c r="E33" s="166"/>
      <c r="F33" s="166"/>
      <c r="G33" s="166"/>
      <c r="H33" s="166"/>
      <c r="I33" s="166"/>
    </row>
    <row r="34" spans="1:9" x14ac:dyDescent="0.35">
      <c r="A34" s="166"/>
      <c r="B34" s="166"/>
      <c r="C34" s="166"/>
      <c r="D34" s="166"/>
      <c r="E34" s="166"/>
      <c r="F34" s="166"/>
      <c r="G34" s="166"/>
      <c r="H34" s="166"/>
      <c r="I34" s="166"/>
    </row>
    <row r="35" spans="1:9" x14ac:dyDescent="0.35">
      <c r="A35" s="166"/>
      <c r="B35" s="166"/>
      <c r="C35" s="166"/>
      <c r="D35" s="166"/>
      <c r="E35" s="166"/>
      <c r="F35" s="166"/>
      <c r="G35" s="166"/>
      <c r="H35" s="166"/>
      <c r="I35" s="166"/>
    </row>
    <row r="36" spans="1:9" x14ac:dyDescent="0.35">
      <c r="A36" s="166"/>
      <c r="B36" s="166"/>
      <c r="C36" s="166"/>
      <c r="D36" s="166"/>
      <c r="E36" s="166"/>
      <c r="F36" s="166"/>
      <c r="G36" s="166"/>
      <c r="H36" s="166"/>
      <c r="I36" s="166"/>
    </row>
    <row r="37" spans="1:9" x14ac:dyDescent="0.35">
      <c r="A37" s="166"/>
      <c r="B37" s="166"/>
      <c r="C37" s="166"/>
      <c r="D37" s="166"/>
      <c r="E37" s="166"/>
      <c r="F37" s="166"/>
      <c r="G37" s="166"/>
      <c r="H37" s="166"/>
      <c r="I37" s="166"/>
    </row>
    <row r="38" spans="1:9" x14ac:dyDescent="0.35">
      <c r="A38" s="166"/>
      <c r="B38" s="166"/>
      <c r="C38" s="166"/>
      <c r="D38" s="166"/>
      <c r="E38" s="166"/>
      <c r="F38" s="166"/>
      <c r="G38" s="166"/>
      <c r="H38" s="166"/>
      <c r="I38" s="166"/>
    </row>
    <row r="39" spans="1:9" x14ac:dyDescent="0.35">
      <c r="A39" s="166"/>
      <c r="B39" s="166"/>
      <c r="C39" s="166"/>
      <c r="D39" s="166"/>
      <c r="E39" s="166"/>
      <c r="F39" s="166"/>
      <c r="G39" s="166"/>
      <c r="H39" s="166"/>
      <c r="I39" s="166"/>
    </row>
    <row r="40" spans="1:9" x14ac:dyDescent="0.35">
      <c r="A40" s="166"/>
      <c r="B40" s="166"/>
      <c r="C40" s="166"/>
      <c r="D40" s="166"/>
      <c r="E40" s="166"/>
      <c r="F40" s="166"/>
      <c r="G40" s="166"/>
      <c r="H40" s="166"/>
      <c r="I40" s="166"/>
    </row>
  </sheetData>
  <mergeCells count="1">
    <mergeCell ref="A1:I4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C668-3B5C-4BA3-A051-88888C8FC9EB}">
  <dimension ref="A1:F23"/>
  <sheetViews>
    <sheetView topLeftCell="A10" workbookViewId="0">
      <selection activeCell="A12" sqref="A12:XFD12"/>
    </sheetView>
  </sheetViews>
  <sheetFormatPr baseColWidth="10" defaultRowHeight="14.5" x14ac:dyDescent="0.35"/>
  <cols>
    <col min="1" max="1" width="24" customWidth="1"/>
    <col min="2" max="2" width="19.6328125" customWidth="1"/>
    <col min="3" max="3" width="19.08984375" customWidth="1"/>
    <col min="4" max="4" width="21.54296875" customWidth="1"/>
    <col min="5" max="5" width="21" customWidth="1"/>
    <col min="6" max="6" width="16.6328125" customWidth="1"/>
  </cols>
  <sheetData>
    <row r="1" spans="1:6" ht="16" thickBot="1" x14ac:dyDescent="0.4">
      <c r="A1" s="201" t="s">
        <v>50</v>
      </c>
      <c r="B1" s="201"/>
      <c r="C1" s="201"/>
      <c r="D1" s="201"/>
      <c r="E1" s="201"/>
      <c r="F1" s="201"/>
    </row>
    <row r="2" spans="1:6" ht="31.5" thickBot="1" x14ac:dyDescent="0.4">
      <c r="A2" s="146" t="s">
        <v>290</v>
      </c>
      <c r="B2" s="10" t="s">
        <v>44</v>
      </c>
      <c r="C2" s="10" t="s">
        <v>45</v>
      </c>
      <c r="D2" s="10" t="s">
        <v>8</v>
      </c>
      <c r="E2" s="10" t="s">
        <v>46</v>
      </c>
      <c r="F2" s="10" t="s">
        <v>47</v>
      </c>
    </row>
    <row r="3" spans="1:6" ht="16" thickBot="1" x14ac:dyDescent="0.4">
      <c r="A3" s="184" t="s">
        <v>10</v>
      </c>
      <c r="B3" s="185"/>
      <c r="C3" s="185"/>
      <c r="D3" s="185"/>
      <c r="E3" s="185"/>
      <c r="F3" s="188"/>
    </row>
    <row r="4" spans="1:6" ht="16" thickBot="1" x14ac:dyDescent="0.4">
      <c r="A4" s="12" t="s">
        <v>11</v>
      </c>
      <c r="B4" s="148">
        <v>59.76812764593484</v>
      </c>
      <c r="C4" s="92">
        <v>35.820720898110963</v>
      </c>
      <c r="D4" s="94">
        <v>7.0986881438485347E-2</v>
      </c>
      <c r="E4" s="94">
        <v>0.71364490127396707</v>
      </c>
      <c r="F4" s="94">
        <v>3.6265196732417184</v>
      </c>
    </row>
    <row r="5" spans="1:6" ht="16" thickBot="1" x14ac:dyDescent="0.4">
      <c r="A5" s="6" t="s">
        <v>12</v>
      </c>
      <c r="B5" s="149">
        <v>71.901897058549196</v>
      </c>
      <c r="C5" s="92">
        <v>23.856759901072898</v>
      </c>
      <c r="D5" s="94">
        <v>0.30322766246422161</v>
      </c>
      <c r="E5" s="94">
        <v>0.49689140374026119</v>
      </c>
      <c r="F5" s="94">
        <v>3.4412239741735018</v>
      </c>
    </row>
    <row r="6" spans="1:6" ht="16" thickBot="1" x14ac:dyDescent="0.4">
      <c r="A6" s="6" t="s">
        <v>13</v>
      </c>
      <c r="B6" s="149">
        <v>57.461335053454675</v>
      </c>
      <c r="C6" s="92">
        <v>38.15569681472838</v>
      </c>
      <c r="D6" s="94">
        <v>0.64619719022411026</v>
      </c>
      <c r="E6" s="94">
        <v>0.66145872897780267</v>
      </c>
      <c r="F6" s="94">
        <v>3.0753122126150552</v>
      </c>
    </row>
    <row r="7" spans="1:6" ht="16" thickBot="1" x14ac:dyDescent="0.4">
      <c r="A7" s="6" t="s">
        <v>14</v>
      </c>
      <c r="B7" s="149">
        <v>73.91432855269052</v>
      </c>
      <c r="C7" s="92">
        <v>20.158609014825608</v>
      </c>
      <c r="D7" s="94">
        <v>0.60768731590197467</v>
      </c>
      <c r="E7" s="94">
        <v>0.17592681287933598</v>
      </c>
      <c r="F7" s="94">
        <v>5.1434483037024421</v>
      </c>
    </row>
    <row r="8" spans="1:6" ht="16" thickBot="1" x14ac:dyDescent="0.4">
      <c r="A8" s="6" t="s">
        <v>15</v>
      </c>
      <c r="B8" s="149">
        <v>68.903005084636703</v>
      </c>
      <c r="C8" s="92">
        <v>23.124342828970015</v>
      </c>
      <c r="D8" s="94">
        <v>0.3049327733166165</v>
      </c>
      <c r="E8" s="94">
        <v>0.33807043899415518</v>
      </c>
      <c r="F8" s="94">
        <v>7.3296488740826602</v>
      </c>
    </row>
    <row r="9" spans="1:6" ht="16" thickBot="1" x14ac:dyDescent="0.4">
      <c r="A9" s="6" t="s">
        <v>16</v>
      </c>
      <c r="B9" s="149">
        <v>75.955500544005787</v>
      </c>
      <c r="C9" s="92">
        <v>4.9891657697116969</v>
      </c>
      <c r="D9" s="94">
        <v>0.12886250181158909</v>
      </c>
      <c r="E9" s="94">
        <v>0.62951304122221718</v>
      </c>
      <c r="F9" s="94">
        <v>18.296958143248684</v>
      </c>
    </row>
    <row r="10" spans="1:6" ht="16" thickBot="1" x14ac:dyDescent="0.4">
      <c r="A10" s="6" t="s">
        <v>17</v>
      </c>
      <c r="B10" s="149">
        <v>62.621277178107263</v>
      </c>
      <c r="C10" s="92">
        <v>21.62529670079444</v>
      </c>
      <c r="D10" s="94">
        <v>0.1571285801572152</v>
      </c>
      <c r="E10" s="94">
        <v>4.1762435881523237</v>
      </c>
      <c r="F10" s="94">
        <v>11.420053952788656</v>
      </c>
    </row>
    <row r="11" spans="1:6" ht="16" thickBot="1" x14ac:dyDescent="0.4">
      <c r="A11" s="6" t="s">
        <v>18</v>
      </c>
      <c r="B11" s="149">
        <v>82.444550049622279</v>
      </c>
      <c r="C11" s="92">
        <v>0.77986958443566801</v>
      </c>
      <c r="D11" s="94">
        <v>6.0128536320056112</v>
      </c>
      <c r="E11" s="94">
        <v>5.9960839530396246</v>
      </c>
      <c r="F11" s="94">
        <v>4.7666427808968193</v>
      </c>
    </row>
    <row r="12" spans="1:6" ht="16" thickBot="1" x14ac:dyDescent="0.4">
      <c r="A12" s="6" t="s">
        <v>19</v>
      </c>
      <c r="B12" s="149">
        <v>79.401210444115549</v>
      </c>
      <c r="C12" s="92">
        <v>11.205059262393554</v>
      </c>
      <c r="D12" s="94">
        <v>1.8558251953865326</v>
      </c>
      <c r="E12" s="94">
        <v>0.95872446797479127</v>
      </c>
      <c r="F12" s="94">
        <v>6.5791806301294953</v>
      </c>
    </row>
    <row r="13" spans="1:6" ht="16" thickBot="1" x14ac:dyDescent="0.4">
      <c r="A13" s="6" t="s">
        <v>188</v>
      </c>
      <c r="B13" s="149">
        <v>85.197778278580401</v>
      </c>
      <c r="C13" s="92">
        <v>0</v>
      </c>
      <c r="D13" s="94">
        <v>0</v>
      </c>
      <c r="E13" s="94">
        <v>4.7635901759896733</v>
      </c>
      <c r="F13" s="94">
        <v>10.03863154542989</v>
      </c>
    </row>
    <row r="14" spans="1:6" ht="16" thickBot="1" x14ac:dyDescent="0.4">
      <c r="A14" s="6" t="s">
        <v>189</v>
      </c>
      <c r="B14" s="149">
        <v>84.041397437328726</v>
      </c>
      <c r="C14" s="92">
        <v>3.6687377581311553</v>
      </c>
      <c r="D14" s="94">
        <v>0.44325415754724384</v>
      </c>
      <c r="E14" s="94">
        <v>1.8022407946371757</v>
      </c>
      <c r="F14" s="94">
        <v>10.044369852355823</v>
      </c>
    </row>
    <row r="15" spans="1:6" ht="16" thickBot="1" x14ac:dyDescent="0.4">
      <c r="A15" s="184" t="s">
        <v>20</v>
      </c>
      <c r="B15" s="185"/>
      <c r="C15" s="185"/>
      <c r="D15" s="185"/>
      <c r="E15" s="185"/>
      <c r="F15" s="188"/>
    </row>
    <row r="16" spans="1:6" ht="16" thickBot="1" x14ac:dyDescent="0.4">
      <c r="A16" s="12" t="s">
        <v>21</v>
      </c>
      <c r="B16" s="149">
        <v>76.013724719117022</v>
      </c>
      <c r="C16" s="92">
        <v>13.458183243767021</v>
      </c>
      <c r="D16" s="94">
        <v>1.3867402844232066</v>
      </c>
      <c r="E16" s="94">
        <v>1.3698233347893629</v>
      </c>
      <c r="F16" s="94">
        <v>7.771528417902811</v>
      </c>
    </row>
    <row r="17" spans="1:6" ht="16" thickBot="1" x14ac:dyDescent="0.4">
      <c r="A17" s="6" t="s">
        <v>22</v>
      </c>
      <c r="B17" s="149">
        <v>67.372962000894788</v>
      </c>
      <c r="C17" s="92">
        <v>26.133105104587752</v>
      </c>
      <c r="D17" s="94">
        <v>0.34452374087728144</v>
      </c>
      <c r="E17" s="94">
        <v>0.51400983229977915</v>
      </c>
      <c r="F17" s="94">
        <v>5.6353993213408362</v>
      </c>
    </row>
    <row r="18" spans="1:6" ht="16" thickBot="1" x14ac:dyDescent="0.4">
      <c r="A18" s="184" t="s">
        <v>34</v>
      </c>
      <c r="B18" s="185"/>
      <c r="C18" s="185"/>
      <c r="D18" s="185"/>
      <c r="E18" s="185"/>
      <c r="F18" s="188"/>
    </row>
    <row r="19" spans="1:6" ht="16" thickBot="1" x14ac:dyDescent="0.4">
      <c r="A19" s="12" t="s">
        <v>48</v>
      </c>
      <c r="B19" s="149">
        <v>73.980520287098244</v>
      </c>
      <c r="C19" s="92">
        <v>24.193656889257209</v>
      </c>
      <c r="D19" s="94">
        <v>0.50349986387825374</v>
      </c>
      <c r="E19" s="94">
        <v>0.23076402030419466</v>
      </c>
      <c r="F19" s="94">
        <v>1.0915589394640199</v>
      </c>
    </row>
    <row r="20" spans="1:6" ht="16" thickBot="1" x14ac:dyDescent="0.4">
      <c r="A20" s="6" t="s">
        <v>49</v>
      </c>
      <c r="B20" s="149">
        <v>18.154058704552366</v>
      </c>
      <c r="C20" s="92">
        <v>7.6536896594102224</v>
      </c>
      <c r="D20" s="94">
        <v>1.8698516556333846</v>
      </c>
      <c r="E20" s="94">
        <v>6.6061015871555604</v>
      </c>
      <c r="F20" s="94">
        <v>65.716298393248479</v>
      </c>
    </row>
    <row r="21" spans="1:6" ht="16" thickBot="1" x14ac:dyDescent="0.4">
      <c r="A21" s="7" t="s">
        <v>30</v>
      </c>
      <c r="B21" s="150">
        <v>69.583267632591756</v>
      </c>
      <c r="C21" s="93">
        <v>22.890862251281543</v>
      </c>
      <c r="D21" s="95">
        <v>0.61112255521436021</v>
      </c>
      <c r="E21" s="95">
        <v>0.73292678048132287</v>
      </c>
      <c r="F21" s="95">
        <v>6.1818207804330969</v>
      </c>
    </row>
    <row r="22" spans="1:6" ht="15.5" x14ac:dyDescent="0.35">
      <c r="A22" s="202" t="s">
        <v>295</v>
      </c>
      <c r="B22" s="202"/>
      <c r="C22" s="202"/>
      <c r="D22" s="202"/>
      <c r="E22" s="202"/>
      <c r="F22" s="202"/>
    </row>
    <row r="23" spans="1:6" ht="15.5" x14ac:dyDescent="0.35">
      <c r="A23" s="11"/>
    </row>
  </sheetData>
  <mergeCells count="5">
    <mergeCell ref="A3:F3"/>
    <mergeCell ref="A15:F15"/>
    <mergeCell ref="A18:F18"/>
    <mergeCell ref="A1:F1"/>
    <mergeCell ref="A22:F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4B27D-2DCB-45D3-8D55-A3D9FB11F838}">
  <dimension ref="C8:F14"/>
  <sheetViews>
    <sheetView workbookViewId="0">
      <selection activeCell="E17" sqref="E17"/>
    </sheetView>
  </sheetViews>
  <sheetFormatPr baseColWidth="10" defaultRowHeight="14.5" x14ac:dyDescent="0.35"/>
  <sheetData>
    <row r="8" spans="3:6" ht="15.75" customHeight="1" x14ac:dyDescent="0.35">
      <c r="C8" s="203" t="s">
        <v>1</v>
      </c>
      <c r="D8" s="203"/>
      <c r="E8" s="203"/>
      <c r="F8" s="203"/>
    </row>
    <row r="9" spans="3:6" x14ac:dyDescent="0.35">
      <c r="C9" s="203"/>
      <c r="D9" s="203"/>
      <c r="E9" s="203"/>
      <c r="F9" s="203"/>
    </row>
    <row r="10" spans="3:6" x14ac:dyDescent="0.35">
      <c r="C10" s="203"/>
      <c r="D10" s="203"/>
      <c r="E10" s="203"/>
      <c r="F10" s="203"/>
    </row>
    <row r="11" spans="3:6" x14ac:dyDescent="0.35">
      <c r="C11" s="203"/>
      <c r="D11" s="203"/>
      <c r="E11" s="203"/>
      <c r="F11" s="203"/>
    </row>
    <row r="12" spans="3:6" x14ac:dyDescent="0.35">
      <c r="C12" s="203"/>
      <c r="D12" s="203"/>
      <c r="E12" s="203"/>
      <c r="F12" s="203"/>
    </row>
    <row r="13" spans="3:6" x14ac:dyDescent="0.35">
      <c r="C13" s="203"/>
      <c r="D13" s="203"/>
      <c r="E13" s="203"/>
      <c r="F13" s="203"/>
    </row>
    <row r="14" spans="3:6" x14ac:dyDescent="0.35">
      <c r="C14" s="203"/>
      <c r="D14" s="203"/>
      <c r="E14" s="203"/>
      <c r="F14" s="203"/>
    </row>
  </sheetData>
  <mergeCells count="1">
    <mergeCell ref="C8:F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E095-5540-4E05-B674-5AC3E94D6D13}">
  <dimension ref="A1:C22"/>
  <sheetViews>
    <sheetView topLeftCell="A2" workbookViewId="0">
      <selection activeCell="A23" sqref="A23"/>
    </sheetView>
  </sheetViews>
  <sheetFormatPr baseColWidth="10" defaultRowHeight="14.5" x14ac:dyDescent="0.35"/>
  <cols>
    <col min="1" max="1" width="24" customWidth="1"/>
    <col min="2" max="2" width="22.36328125" customWidth="1"/>
    <col min="3" max="3" width="35.90625" customWidth="1"/>
  </cols>
  <sheetData>
    <row r="1" spans="1:3" ht="38.25" customHeight="1" thickBot="1" x14ac:dyDescent="0.4">
      <c r="A1" s="183" t="s">
        <v>200</v>
      </c>
      <c r="B1" s="183"/>
      <c r="C1" s="183"/>
    </row>
    <row r="2" spans="1:3" ht="31.5" thickBot="1" x14ac:dyDescent="0.4">
      <c r="A2" s="146" t="s">
        <v>290</v>
      </c>
      <c r="B2" s="10" t="s">
        <v>42</v>
      </c>
      <c r="C2" s="10" t="s">
        <v>43</v>
      </c>
    </row>
    <row r="3" spans="1:3" ht="16" thickBot="1" x14ac:dyDescent="0.4">
      <c r="A3" s="184" t="s">
        <v>10</v>
      </c>
      <c r="B3" s="185"/>
      <c r="C3" s="188"/>
    </row>
    <row r="4" spans="1:3" ht="16" thickBot="1" x14ac:dyDescent="0.4">
      <c r="A4" s="6" t="s">
        <v>11</v>
      </c>
      <c r="B4" s="77">
        <v>66.424164040434434</v>
      </c>
      <c r="C4" s="77">
        <v>33.575835959565602</v>
      </c>
    </row>
    <row r="5" spans="1:3" ht="16" thickBot="1" x14ac:dyDescent="0.4">
      <c r="A5" s="6" t="s">
        <v>12</v>
      </c>
      <c r="B5" s="77">
        <v>51.897204238066628</v>
      </c>
      <c r="C5" s="77">
        <v>48.102795761933599</v>
      </c>
    </row>
    <row r="6" spans="1:3" ht="16" thickBot="1" x14ac:dyDescent="0.4">
      <c r="A6" s="6" t="s">
        <v>13</v>
      </c>
      <c r="B6" s="77">
        <v>63.995053497390927</v>
      </c>
      <c r="C6" s="77">
        <v>36.004946502609165</v>
      </c>
    </row>
    <row r="7" spans="1:3" ht="16" thickBot="1" x14ac:dyDescent="0.4">
      <c r="A7" s="6" t="s">
        <v>14</v>
      </c>
      <c r="B7" s="77">
        <v>70.596856073369196</v>
      </c>
      <c r="C7" s="77">
        <v>29.403143926630708</v>
      </c>
    </row>
    <row r="8" spans="1:3" ht="16" thickBot="1" x14ac:dyDescent="0.4">
      <c r="A8" s="6" t="s">
        <v>15</v>
      </c>
      <c r="B8" s="77">
        <v>56.40790827881812</v>
      </c>
      <c r="C8" s="77">
        <v>43.592091721182022</v>
      </c>
    </row>
    <row r="9" spans="1:3" ht="16" thickBot="1" x14ac:dyDescent="0.4">
      <c r="A9" s="6" t="s">
        <v>16</v>
      </c>
      <c r="B9" s="77">
        <v>57.002365205893504</v>
      </c>
      <c r="C9" s="77">
        <v>42.997634794106517</v>
      </c>
    </row>
    <row r="10" spans="1:3" ht="16" thickBot="1" x14ac:dyDescent="0.4">
      <c r="A10" s="6" t="s">
        <v>17</v>
      </c>
      <c r="B10" s="77">
        <v>51.702143584403885</v>
      </c>
      <c r="C10" s="77">
        <v>48.297856415596009</v>
      </c>
    </row>
    <row r="11" spans="1:3" ht="16" thickBot="1" x14ac:dyDescent="0.4">
      <c r="A11" s="6" t="s">
        <v>18</v>
      </c>
      <c r="B11" s="77">
        <v>45.302185236917033</v>
      </c>
      <c r="C11" s="77">
        <v>54.69781476308281</v>
      </c>
    </row>
    <row r="12" spans="1:3" ht="16" thickBot="1" x14ac:dyDescent="0.4">
      <c r="A12" s="6" t="s">
        <v>19</v>
      </c>
      <c r="B12" s="77">
        <v>34.694718265908179</v>
      </c>
      <c r="C12" s="77">
        <v>65.305281734091636</v>
      </c>
    </row>
    <row r="13" spans="1:3" ht="16" thickBot="1" x14ac:dyDescent="0.4">
      <c r="A13" s="6" t="s">
        <v>188</v>
      </c>
      <c r="B13" s="77">
        <v>26.209025716671658</v>
      </c>
      <c r="C13" s="77">
        <v>73.790974283328268</v>
      </c>
    </row>
    <row r="14" spans="1:3" ht="16" thickBot="1" x14ac:dyDescent="0.4">
      <c r="A14" s="6" t="s">
        <v>189</v>
      </c>
      <c r="B14" s="77">
        <v>51.453575103154023</v>
      </c>
      <c r="C14" s="77">
        <v>48.546424896846425</v>
      </c>
    </row>
    <row r="15" spans="1:3" ht="16" thickBot="1" x14ac:dyDescent="0.4">
      <c r="A15" s="184" t="s">
        <v>20</v>
      </c>
      <c r="B15" s="185"/>
      <c r="C15" s="188"/>
    </row>
    <row r="16" spans="1:3" ht="16" thickBot="1" x14ac:dyDescent="0.4">
      <c r="A16" s="6" t="s">
        <v>21</v>
      </c>
      <c r="B16" s="77">
        <v>37.706558525361636</v>
      </c>
      <c r="C16" s="77">
        <v>62.293441474637653</v>
      </c>
    </row>
    <row r="17" spans="1:3" ht="16" thickBot="1" x14ac:dyDescent="0.4">
      <c r="A17" s="6" t="s">
        <v>22</v>
      </c>
      <c r="B17" s="77">
        <v>64.457287381896549</v>
      </c>
      <c r="C17" s="77">
        <v>35.54271261810424</v>
      </c>
    </row>
    <row r="18" spans="1:3" ht="16" thickBot="1" x14ac:dyDescent="0.4">
      <c r="A18" s="184" t="s">
        <v>34</v>
      </c>
      <c r="B18" s="185"/>
      <c r="C18" s="188"/>
    </row>
    <row r="19" spans="1:3" ht="16" thickBot="1" x14ac:dyDescent="0.4">
      <c r="A19" s="6" t="s">
        <v>28</v>
      </c>
      <c r="B19" s="77">
        <v>56.703878388987363</v>
      </c>
      <c r="C19" s="77">
        <v>43.296121611014762</v>
      </c>
    </row>
    <row r="20" spans="1:3" ht="16" thickBot="1" x14ac:dyDescent="0.4">
      <c r="A20" s="6" t="s">
        <v>29</v>
      </c>
      <c r="B20" s="77">
        <v>68.264346230405721</v>
      </c>
      <c r="C20" s="77">
        <v>31.735653769594212</v>
      </c>
    </row>
    <row r="21" spans="1:3" ht="16" thickBot="1" x14ac:dyDescent="0.4">
      <c r="A21" s="7" t="s">
        <v>30</v>
      </c>
      <c r="B21" s="77">
        <v>57.614455496366048</v>
      </c>
      <c r="C21" s="77">
        <v>42.385544503635955</v>
      </c>
    </row>
    <row r="22" spans="1:3" ht="15.5" x14ac:dyDescent="0.35">
      <c r="A22" s="204" t="s">
        <v>295</v>
      </c>
      <c r="B22" s="204"/>
      <c r="C22" s="204"/>
    </row>
  </sheetData>
  <mergeCells count="5">
    <mergeCell ref="A3:C3"/>
    <mergeCell ref="A15:C15"/>
    <mergeCell ref="A18:C18"/>
    <mergeCell ref="A1:C1"/>
    <mergeCell ref="A22:C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EFDB-2D58-497E-8DBF-6B8482E72BC2}">
  <dimension ref="A1:G23"/>
  <sheetViews>
    <sheetView topLeftCell="A12" workbookViewId="0">
      <selection activeCell="B5" sqref="B5"/>
    </sheetView>
  </sheetViews>
  <sheetFormatPr baseColWidth="10" defaultRowHeight="14.5" x14ac:dyDescent="0.35"/>
  <cols>
    <col min="1" max="1" width="32.54296875" customWidth="1"/>
    <col min="2" max="2" width="23.81640625" customWidth="1"/>
    <col min="3" max="3" width="9.6328125" customWidth="1"/>
    <col min="4" max="4" width="11.54296875" customWidth="1"/>
    <col min="5" max="5" width="24.90625" customWidth="1"/>
    <col min="6" max="6" width="9.6328125" customWidth="1"/>
  </cols>
  <sheetData>
    <row r="1" spans="1:7" ht="16" thickBot="1" x14ac:dyDescent="0.4">
      <c r="A1" s="201" t="s">
        <v>199</v>
      </c>
      <c r="B1" s="201"/>
      <c r="C1" s="201"/>
      <c r="D1" s="201"/>
      <c r="E1" s="201"/>
    </row>
    <row r="2" spans="1:7" ht="46.75" customHeight="1" thickBot="1" x14ac:dyDescent="0.4">
      <c r="A2" s="205" t="s">
        <v>290</v>
      </c>
      <c r="B2" s="205" t="s">
        <v>51</v>
      </c>
      <c r="C2" s="205" t="s">
        <v>197</v>
      </c>
      <c r="D2" s="205"/>
      <c r="E2" s="205" t="s">
        <v>52</v>
      </c>
      <c r="F2" s="205" t="s">
        <v>198</v>
      </c>
      <c r="G2" s="205"/>
    </row>
    <row r="3" spans="1:7" ht="16" thickBot="1" x14ac:dyDescent="0.4">
      <c r="A3" s="205"/>
      <c r="B3" s="205"/>
      <c r="C3" s="97" t="s">
        <v>196</v>
      </c>
      <c r="D3" s="97" t="s">
        <v>75</v>
      </c>
      <c r="E3" s="205"/>
      <c r="F3" s="97" t="s">
        <v>196</v>
      </c>
      <c r="G3" s="97" t="s">
        <v>75</v>
      </c>
    </row>
    <row r="4" spans="1:7" ht="15.5" x14ac:dyDescent="0.35">
      <c r="A4" s="186" t="s">
        <v>10</v>
      </c>
      <c r="B4" s="187"/>
      <c r="C4" s="187"/>
      <c r="D4" s="187"/>
      <c r="E4" s="187"/>
      <c r="F4" s="187"/>
      <c r="G4" s="187"/>
    </row>
    <row r="5" spans="1:7" ht="16" thickBot="1" x14ac:dyDescent="0.4">
      <c r="A5" s="6" t="s">
        <v>11</v>
      </c>
      <c r="B5" s="77">
        <v>84.992073082625154</v>
      </c>
      <c r="C5" s="77">
        <v>77.454095468344178</v>
      </c>
      <c r="D5" s="77">
        <v>92.53005069690613</v>
      </c>
      <c r="E5" s="77">
        <v>62.224896477270761</v>
      </c>
      <c r="F5" s="77">
        <v>57.10931664397949</v>
      </c>
      <c r="G5" s="77">
        <v>67.340476310562039</v>
      </c>
    </row>
    <row r="6" spans="1:7" ht="16" thickBot="1" x14ac:dyDescent="0.4">
      <c r="A6" s="6" t="s">
        <v>12</v>
      </c>
      <c r="B6" s="77">
        <v>81.010952688667132</v>
      </c>
      <c r="C6" s="77">
        <v>74.170876807459535</v>
      </c>
      <c r="D6" s="77">
        <v>87.851028569874728</v>
      </c>
      <c r="E6" s="77">
        <v>64.456853480398166</v>
      </c>
      <c r="F6" s="77">
        <v>59.441234798871868</v>
      </c>
      <c r="G6" s="77">
        <v>69.472472161924472</v>
      </c>
    </row>
    <row r="7" spans="1:7" ht="16" thickBot="1" x14ac:dyDescent="0.4">
      <c r="A7" s="6" t="s">
        <v>13</v>
      </c>
      <c r="B7" s="77">
        <v>85.85827543104854</v>
      </c>
      <c r="C7" s="77">
        <v>79.793763693507771</v>
      </c>
      <c r="D7" s="77">
        <v>91.922787168589309</v>
      </c>
      <c r="E7" s="77">
        <v>66.917031799037048</v>
      </c>
      <c r="F7" s="77">
        <v>62.554430405178721</v>
      </c>
      <c r="G7" s="77">
        <v>71.279633192895361</v>
      </c>
    </row>
    <row r="8" spans="1:7" ht="16" thickBot="1" x14ac:dyDescent="0.4">
      <c r="A8" s="6" t="s">
        <v>14</v>
      </c>
      <c r="B8" s="77">
        <v>68.504498315889833</v>
      </c>
      <c r="C8" s="77">
        <v>61.247894802512491</v>
      </c>
      <c r="D8" s="77">
        <v>75.761101829267162</v>
      </c>
      <c r="E8" s="77">
        <v>60.077475425698232</v>
      </c>
      <c r="F8" s="77">
        <v>53.453341528604327</v>
      </c>
      <c r="G8" s="77">
        <v>66.701609322792137</v>
      </c>
    </row>
    <row r="9" spans="1:7" ht="16" thickBot="1" x14ac:dyDescent="0.4">
      <c r="A9" s="6" t="s">
        <v>15</v>
      </c>
      <c r="B9" s="77">
        <v>68.348726613173028</v>
      </c>
      <c r="C9" s="77">
        <v>60.861198690474538</v>
      </c>
      <c r="D9" s="77">
        <v>75.836254535871518</v>
      </c>
      <c r="E9" s="77">
        <v>53.028518463794128</v>
      </c>
      <c r="F9" s="77">
        <v>47.60514035468573</v>
      </c>
      <c r="G9" s="77">
        <v>58.45189657290252</v>
      </c>
    </row>
    <row r="10" spans="1:7" ht="16" thickBot="1" x14ac:dyDescent="0.4">
      <c r="A10" s="6" t="s">
        <v>16</v>
      </c>
      <c r="B10" s="77">
        <v>59.929798218040261</v>
      </c>
      <c r="C10" s="77">
        <v>50.281907242015812</v>
      </c>
      <c r="D10" s="77">
        <v>69.577689194064718</v>
      </c>
      <c r="E10" s="77">
        <v>49.818042367139412</v>
      </c>
      <c r="F10" s="77">
        <v>41.830856351412194</v>
      </c>
      <c r="G10" s="77">
        <v>57.805228382866623</v>
      </c>
    </row>
    <row r="11" spans="1:7" ht="16" thickBot="1" x14ac:dyDescent="0.4">
      <c r="A11" s="6" t="s">
        <v>17</v>
      </c>
      <c r="B11" s="77">
        <v>101.21508209274855</v>
      </c>
      <c r="C11" s="77">
        <v>95.440065123703434</v>
      </c>
      <c r="D11" s="77">
        <v>106.99009906179364</v>
      </c>
      <c r="E11" s="77">
        <v>85.241913117184581</v>
      </c>
      <c r="F11" s="77">
        <v>80.53861200460662</v>
      </c>
      <c r="G11" s="77">
        <v>89.945214229762556</v>
      </c>
    </row>
    <row r="12" spans="1:7" ht="16" thickBot="1" x14ac:dyDescent="0.4">
      <c r="A12" s="6" t="s">
        <v>18</v>
      </c>
      <c r="B12" s="77">
        <v>34.842108698578485</v>
      </c>
      <c r="C12" s="77">
        <v>26.887993293080321</v>
      </c>
      <c r="D12" s="77">
        <v>42.79622410407665</v>
      </c>
      <c r="E12" s="77">
        <v>25.185488200123054</v>
      </c>
      <c r="F12" s="77">
        <v>18.73724486489338</v>
      </c>
      <c r="G12" s="77">
        <v>31.633731535352723</v>
      </c>
    </row>
    <row r="13" spans="1:7" ht="16" thickBot="1" x14ac:dyDescent="0.4">
      <c r="A13" s="6" t="s">
        <v>19</v>
      </c>
      <c r="B13" s="77">
        <v>108.36558577293111</v>
      </c>
      <c r="C13" s="77">
        <v>103.20265781583468</v>
      </c>
      <c r="D13" s="77">
        <v>113.52851373002754</v>
      </c>
      <c r="E13" s="77">
        <v>82.632994305376783</v>
      </c>
      <c r="F13" s="77">
        <v>79.783487573541422</v>
      </c>
      <c r="G13" s="77">
        <v>85.482501037212145</v>
      </c>
    </row>
    <row r="14" spans="1:7" ht="16" thickBot="1" x14ac:dyDescent="0.4">
      <c r="A14" s="6" t="s">
        <v>188</v>
      </c>
      <c r="B14" s="77">
        <v>92.515173153054548</v>
      </c>
      <c r="C14" s="77">
        <v>80.554709519028137</v>
      </c>
      <c r="D14" s="77">
        <v>104.47563678708094</v>
      </c>
      <c r="E14" s="77">
        <v>86.185543200296237</v>
      </c>
      <c r="F14" s="77">
        <v>75.490473862368262</v>
      </c>
      <c r="G14" s="77">
        <v>96.880612538224227</v>
      </c>
    </row>
    <row r="15" spans="1:7" ht="16" thickBot="1" x14ac:dyDescent="0.4">
      <c r="A15" s="6" t="s">
        <v>189</v>
      </c>
      <c r="B15" s="77">
        <v>11.755813287443873</v>
      </c>
      <c r="C15" s="77">
        <v>2.098982771212325</v>
      </c>
      <c r="D15" s="77">
        <v>21.412643803675419</v>
      </c>
      <c r="E15" s="77">
        <v>7.6710473770376151</v>
      </c>
      <c r="F15" s="77">
        <v>1.2375565555267378</v>
      </c>
      <c r="G15" s="77">
        <v>14.104538198548495</v>
      </c>
    </row>
    <row r="16" spans="1:7" ht="15.5" x14ac:dyDescent="0.35">
      <c r="A16" s="186" t="s">
        <v>20</v>
      </c>
      <c r="B16" s="187"/>
      <c r="C16" s="187"/>
      <c r="D16" s="187"/>
      <c r="E16" s="187"/>
      <c r="F16" s="187"/>
      <c r="G16" s="187"/>
    </row>
    <row r="17" spans="1:7" ht="16" thickBot="1" x14ac:dyDescent="0.4">
      <c r="A17" s="6" t="s">
        <v>21</v>
      </c>
      <c r="B17" s="77">
        <v>101.62177114704383</v>
      </c>
      <c r="C17" s="77">
        <v>98.519147714687477</v>
      </c>
      <c r="D17" s="77">
        <v>104.72439457940017</v>
      </c>
      <c r="E17" s="77">
        <v>78.803925718299254</v>
      </c>
      <c r="F17" s="77">
        <v>76.861551510680741</v>
      </c>
      <c r="G17" s="77">
        <v>80.746299925917768</v>
      </c>
    </row>
    <row r="18" spans="1:7" ht="16" thickBot="1" x14ac:dyDescent="0.4">
      <c r="A18" s="6" t="s">
        <v>22</v>
      </c>
      <c r="B18" s="77">
        <v>73.932324696760915</v>
      </c>
      <c r="C18" s="77">
        <v>70.71285080377055</v>
      </c>
      <c r="D18" s="77">
        <v>77.151798589751266</v>
      </c>
      <c r="E18" s="77">
        <v>58.810606614480236</v>
      </c>
      <c r="F18" s="77">
        <v>56.343400186484985</v>
      </c>
      <c r="G18" s="77">
        <v>61.277813042475479</v>
      </c>
    </row>
    <row r="19" spans="1:7" ht="15.5" x14ac:dyDescent="0.35">
      <c r="A19" s="186" t="s">
        <v>53</v>
      </c>
      <c r="B19" s="187"/>
      <c r="C19" s="187"/>
      <c r="D19" s="187"/>
      <c r="E19" s="187"/>
      <c r="F19" s="187"/>
      <c r="G19" s="187"/>
    </row>
    <row r="20" spans="1:7" ht="16" thickBot="1" x14ac:dyDescent="0.4">
      <c r="A20" s="6" t="s">
        <v>48</v>
      </c>
      <c r="B20" s="77">
        <v>80.305874055077027</v>
      </c>
      <c r="C20" s="77">
        <v>77.16883019210357</v>
      </c>
      <c r="D20" s="77">
        <v>83.442917918050483</v>
      </c>
      <c r="E20" s="77">
        <v>63.244525990449873</v>
      </c>
      <c r="F20" s="77">
        <v>60.948365993278529</v>
      </c>
      <c r="G20" s="77">
        <v>65.540685987621217</v>
      </c>
    </row>
    <row r="21" spans="1:7" ht="16" thickBot="1" x14ac:dyDescent="0.4">
      <c r="A21" s="6" t="s">
        <v>49</v>
      </c>
      <c r="B21" s="77">
        <v>79.432075867957138</v>
      </c>
      <c r="C21" s="77">
        <v>76.391016949910423</v>
      </c>
      <c r="D21" s="77">
        <v>82.473134786003868</v>
      </c>
      <c r="E21" s="77">
        <v>62.962749359067679</v>
      </c>
      <c r="F21" s="77">
        <v>60.642089019132563</v>
      </c>
      <c r="G21" s="77">
        <v>65.283409699002803</v>
      </c>
    </row>
    <row r="22" spans="1:7" ht="16" thickBot="1" x14ac:dyDescent="0.4">
      <c r="A22" s="7" t="s">
        <v>30</v>
      </c>
      <c r="B22" s="77">
        <v>79.885090933152341</v>
      </c>
      <c r="C22" s="77">
        <v>77.261041170969648</v>
      </c>
      <c r="D22" s="77">
        <v>82.50914069533502</v>
      </c>
      <c r="E22" s="77">
        <v>63.108834646170905</v>
      </c>
      <c r="F22" s="77">
        <v>61.127549021956675</v>
      </c>
      <c r="G22" s="77">
        <v>65.090120270385142</v>
      </c>
    </row>
    <row r="23" spans="1:7" ht="15.5" x14ac:dyDescent="0.35">
      <c r="B23" s="105" t="s">
        <v>294</v>
      </c>
    </row>
  </sheetData>
  <mergeCells count="9">
    <mergeCell ref="A1:E1"/>
    <mergeCell ref="A4:G4"/>
    <mergeCell ref="A16:G16"/>
    <mergeCell ref="A19:G19"/>
    <mergeCell ref="C2:D2"/>
    <mergeCell ref="F2:G2"/>
    <mergeCell ref="E2:E3"/>
    <mergeCell ref="B2:B3"/>
    <mergeCell ref="A2:A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BB9F-A2E0-467D-95D8-209AE98844E0}">
  <dimension ref="A1:J23"/>
  <sheetViews>
    <sheetView topLeftCell="A10" workbookViewId="0">
      <selection activeCell="A24" sqref="A24"/>
    </sheetView>
  </sheetViews>
  <sheetFormatPr baseColWidth="10" defaultRowHeight="14.5" x14ac:dyDescent="0.35"/>
  <cols>
    <col min="1" max="1" width="20.1796875" bestFit="1" customWidth="1"/>
    <col min="2" max="2" width="23.6328125" bestFit="1" customWidth="1"/>
    <col min="3" max="3" width="10.90625" bestFit="1" customWidth="1"/>
    <col min="4" max="4" width="11.26953125" bestFit="1" customWidth="1"/>
    <col min="5" max="5" width="25.54296875" bestFit="1" customWidth="1"/>
    <col min="6" max="7" width="11.453125" customWidth="1"/>
  </cols>
  <sheetData>
    <row r="1" spans="1:10" ht="16" thickBot="1" x14ac:dyDescent="0.4">
      <c r="A1" s="201" t="s">
        <v>201</v>
      </c>
      <c r="B1" s="201"/>
      <c r="C1" s="201"/>
      <c r="D1" s="201"/>
      <c r="E1" s="201"/>
      <c r="F1" s="3"/>
      <c r="G1" s="3"/>
    </row>
    <row r="2" spans="1:10" ht="47.4" customHeight="1" thickBot="1" x14ac:dyDescent="0.4">
      <c r="A2" s="205" t="s">
        <v>290</v>
      </c>
      <c r="B2" s="205" t="s">
        <v>54</v>
      </c>
      <c r="C2" s="205" t="s">
        <v>197</v>
      </c>
      <c r="D2" s="205"/>
      <c r="E2" s="97" t="s">
        <v>55</v>
      </c>
      <c r="F2" s="205" t="s">
        <v>198</v>
      </c>
      <c r="G2" s="205"/>
    </row>
    <row r="3" spans="1:10" ht="16" thickBot="1" x14ac:dyDescent="0.4">
      <c r="A3" s="205"/>
      <c r="B3" s="205"/>
      <c r="C3" s="97" t="s">
        <v>196</v>
      </c>
      <c r="D3" s="97" t="s">
        <v>75</v>
      </c>
      <c r="E3" s="97"/>
      <c r="F3" s="97" t="s">
        <v>196</v>
      </c>
      <c r="G3" s="97" t="s">
        <v>75</v>
      </c>
    </row>
    <row r="4" spans="1:10" ht="16" thickBot="1" x14ac:dyDescent="0.4">
      <c r="A4" s="184" t="s">
        <v>10</v>
      </c>
      <c r="B4" s="185"/>
      <c r="C4" s="185"/>
      <c r="D4" s="185"/>
      <c r="E4" s="185"/>
      <c r="F4" s="185"/>
      <c r="G4" s="188"/>
      <c r="J4">
        <v>100</v>
      </c>
    </row>
    <row r="5" spans="1:10" ht="16" thickBot="1" x14ac:dyDescent="0.4">
      <c r="A5" s="12" t="s">
        <v>11</v>
      </c>
      <c r="B5" s="77">
        <v>36.317638647528568</v>
      </c>
      <c r="C5" s="77">
        <v>29.290054079016091</v>
      </c>
      <c r="D5" s="77">
        <v>43.345223216041042</v>
      </c>
      <c r="E5" s="77">
        <v>19.891663276086604</v>
      </c>
      <c r="F5" s="77">
        <v>15.732396235405588</v>
      </c>
      <c r="G5" s="77">
        <v>24.050930316767616</v>
      </c>
    </row>
    <row r="6" spans="1:10" ht="16" thickBot="1" x14ac:dyDescent="0.4">
      <c r="A6" s="12" t="s">
        <v>12</v>
      </c>
      <c r="B6" s="77">
        <v>65.336046561126892</v>
      </c>
      <c r="C6" s="77">
        <v>56.417136670311919</v>
      </c>
      <c r="D6" s="77">
        <v>74.254956451941865</v>
      </c>
      <c r="E6" s="77">
        <v>34.709056980055564</v>
      </c>
      <c r="F6" s="77">
        <v>29.458462238808369</v>
      </c>
      <c r="G6" s="77">
        <v>39.959651721302755</v>
      </c>
    </row>
    <row r="7" spans="1:10" ht="16" thickBot="1" x14ac:dyDescent="0.4">
      <c r="A7" s="12" t="s">
        <v>13</v>
      </c>
      <c r="B7" s="77">
        <v>51.255843944932479</v>
      </c>
      <c r="C7" s="77">
        <v>43.790251842622119</v>
      </c>
      <c r="D7" s="77">
        <v>58.72143604724284</v>
      </c>
      <c r="E7" s="77">
        <v>25.030778843560697</v>
      </c>
      <c r="F7" s="77">
        <v>20.424991625463786</v>
      </c>
      <c r="G7" s="77">
        <v>29.636566061657611</v>
      </c>
    </row>
    <row r="8" spans="1:10" ht="16" thickBot="1" x14ac:dyDescent="0.4">
      <c r="A8" s="12" t="s">
        <v>14</v>
      </c>
      <c r="B8" s="77">
        <v>58.967885843392907</v>
      </c>
      <c r="C8" s="77">
        <v>47.917901881152538</v>
      </c>
      <c r="D8" s="77">
        <v>70.017869805633282</v>
      </c>
      <c r="E8" s="77">
        <v>40.311339509776651</v>
      </c>
      <c r="F8" s="77">
        <v>32.271490605140187</v>
      </c>
      <c r="G8" s="77">
        <v>48.351188414413116</v>
      </c>
    </row>
    <row r="9" spans="1:10" ht="16" thickBot="1" x14ac:dyDescent="0.4">
      <c r="A9" s="12" t="s">
        <v>15</v>
      </c>
      <c r="B9" s="77">
        <v>40.458663934020045</v>
      </c>
      <c r="C9" s="77">
        <v>32.481518008971747</v>
      </c>
      <c r="D9" s="77">
        <v>48.435809859068343</v>
      </c>
      <c r="E9" s="77">
        <v>22.018844459706681</v>
      </c>
      <c r="F9" s="77">
        <v>17.210442926194148</v>
      </c>
      <c r="G9" s="77">
        <v>26.827245993219211</v>
      </c>
    </row>
    <row r="10" spans="1:10" ht="16" thickBot="1" x14ac:dyDescent="0.4">
      <c r="A10" s="12" t="s">
        <v>16</v>
      </c>
      <c r="B10" s="77">
        <v>31.550680719886348</v>
      </c>
      <c r="C10" s="77">
        <v>21.328770274052932</v>
      </c>
      <c r="D10" s="77">
        <v>41.77259116571976</v>
      </c>
      <c r="E10" s="77">
        <v>23.583680740179155</v>
      </c>
      <c r="F10" s="77">
        <v>15.750814340342313</v>
      </c>
      <c r="G10" s="77">
        <v>31.416547140016</v>
      </c>
    </row>
    <row r="11" spans="1:10" ht="16" thickBot="1" x14ac:dyDescent="0.4">
      <c r="A11" s="12" t="s">
        <v>17</v>
      </c>
      <c r="B11" s="77">
        <v>83.395508508123513</v>
      </c>
      <c r="C11" s="77">
        <v>64.916010490678218</v>
      </c>
      <c r="D11" s="77">
        <v>101.87500652556882</v>
      </c>
      <c r="E11" s="77">
        <v>46.307240452489054</v>
      </c>
      <c r="F11" s="77">
        <v>36.011213789303028</v>
      </c>
      <c r="G11" s="77">
        <v>56.603267115675074</v>
      </c>
    </row>
    <row r="12" spans="1:10" ht="16" thickBot="1" x14ac:dyDescent="0.4">
      <c r="A12" s="12" t="s">
        <v>18</v>
      </c>
      <c r="B12" s="77">
        <v>13.904757626082489</v>
      </c>
      <c r="C12" s="77">
        <v>5.5022734000994626</v>
      </c>
      <c r="D12" s="77">
        <v>22.307241852065516</v>
      </c>
      <c r="E12" s="77">
        <v>8.3425389785723283</v>
      </c>
      <c r="F12" s="77">
        <v>2.9570031000807413</v>
      </c>
      <c r="G12" s="77">
        <v>13.728074857063916</v>
      </c>
    </row>
    <row r="13" spans="1:10" ht="16" thickBot="1" x14ac:dyDescent="0.4">
      <c r="A13" s="12" t="s">
        <v>19</v>
      </c>
      <c r="B13" s="77">
        <v>87.482852320543103</v>
      </c>
      <c r="C13" s="77">
        <v>78.952745928820548</v>
      </c>
      <c r="D13" s="77">
        <v>96.012958712265657</v>
      </c>
      <c r="E13" s="77">
        <v>50.944272716478977</v>
      </c>
      <c r="F13" s="77">
        <v>45.938553918073886</v>
      </c>
      <c r="G13" s="77">
        <v>55.949991514884069</v>
      </c>
    </row>
    <row r="14" spans="1:10" ht="16" thickBot="1" x14ac:dyDescent="0.4">
      <c r="A14" s="12" t="s">
        <v>188</v>
      </c>
      <c r="B14" s="77">
        <v>28.174718964404327</v>
      </c>
      <c r="C14" s="77">
        <v>-21.476310698733826</v>
      </c>
      <c r="D14" s="77">
        <v>77.825748627542481</v>
      </c>
      <c r="E14" s="77">
        <v>7.9216339657910151</v>
      </c>
      <c r="F14" s="77">
        <v>-7.1377171658870129</v>
      </c>
      <c r="G14" s="77">
        <v>22.980985097469041</v>
      </c>
    </row>
    <row r="15" spans="1:10" ht="16" thickBot="1" x14ac:dyDescent="0.4">
      <c r="A15" s="12" t="s">
        <v>189</v>
      </c>
      <c r="B15" s="77">
        <v>12.168140191468169</v>
      </c>
      <c r="C15" s="77">
        <v>1.6560951516789393</v>
      </c>
      <c r="D15" s="77">
        <v>22.680185231257401</v>
      </c>
      <c r="E15" s="77">
        <v>3.8397571280249574</v>
      </c>
      <c r="F15" s="77">
        <v>-0.66986260125540753</v>
      </c>
      <c r="G15" s="77">
        <v>8.3493768573053213</v>
      </c>
    </row>
    <row r="16" spans="1:10" ht="16" thickBot="1" x14ac:dyDescent="0.4">
      <c r="A16" s="184" t="s">
        <v>20</v>
      </c>
      <c r="B16" s="185"/>
      <c r="C16" s="185"/>
      <c r="D16" s="185"/>
      <c r="E16" s="185"/>
      <c r="F16" s="185"/>
      <c r="G16" s="188"/>
    </row>
    <row r="17" spans="1:7" ht="16" thickBot="1" x14ac:dyDescent="0.4">
      <c r="A17" s="12" t="s">
        <v>21</v>
      </c>
      <c r="B17" s="77">
        <v>83.840940137756448</v>
      </c>
      <c r="C17" s="77">
        <v>78.429065132323984</v>
      </c>
      <c r="D17" s="77">
        <v>89.252815143188911</v>
      </c>
      <c r="E17" s="77">
        <v>46.868331955065877</v>
      </c>
      <c r="F17" s="77">
        <v>43.669718969631525</v>
      </c>
      <c r="G17" s="77">
        <v>50.066944940500221</v>
      </c>
    </row>
    <row r="18" spans="1:7" ht="16" thickBot="1" x14ac:dyDescent="0.4">
      <c r="A18" s="12" t="s">
        <v>22</v>
      </c>
      <c r="B18" s="77">
        <v>45.609857966467338</v>
      </c>
      <c r="C18" s="77">
        <v>41.422548116853818</v>
      </c>
      <c r="D18" s="77">
        <v>49.797167816080858</v>
      </c>
      <c r="E18" s="77">
        <v>25.932567341890355</v>
      </c>
      <c r="F18" s="77">
        <v>23.170163006819489</v>
      </c>
      <c r="G18" s="77">
        <v>28.694971676961224</v>
      </c>
    </row>
    <row r="19" spans="1:7" ht="16" thickBot="1" x14ac:dyDescent="0.4">
      <c r="A19" s="184" t="s">
        <v>53</v>
      </c>
      <c r="B19" s="185"/>
      <c r="C19" s="185"/>
      <c r="D19" s="185"/>
      <c r="E19" s="185"/>
      <c r="F19" s="185"/>
      <c r="G19" s="188"/>
    </row>
    <row r="20" spans="1:7" ht="16" thickBot="1" x14ac:dyDescent="0.4">
      <c r="A20" s="12" t="s">
        <v>48</v>
      </c>
      <c r="B20" s="77">
        <v>54.57575360267117</v>
      </c>
      <c r="C20" s="77">
        <v>50.404659843276832</v>
      </c>
      <c r="D20" s="77">
        <v>58.746847362065516</v>
      </c>
      <c r="E20" s="77">
        <v>30.329397541607506</v>
      </c>
      <c r="F20" s="77">
        <v>27.646681600997457</v>
      </c>
      <c r="G20" s="77">
        <v>33.012113482217551</v>
      </c>
    </row>
    <row r="21" spans="1:7" ht="16" thickBot="1" x14ac:dyDescent="0.4">
      <c r="A21" s="12" t="s">
        <v>49</v>
      </c>
      <c r="B21" s="77">
        <v>58.19946498361589</v>
      </c>
      <c r="C21" s="77">
        <v>53.528065399715906</v>
      </c>
      <c r="D21" s="77">
        <v>62.870864567515873</v>
      </c>
      <c r="E21" s="77">
        <v>33.426465268717394</v>
      </c>
      <c r="F21" s="77">
        <v>30.470749745130281</v>
      </c>
      <c r="G21" s="77">
        <v>36.382180792304503</v>
      </c>
    </row>
    <row r="22" spans="1:7" ht="16" thickBot="1" x14ac:dyDescent="0.4">
      <c r="A22" s="9" t="s">
        <v>30</v>
      </c>
      <c r="B22" s="77">
        <v>56.246436775867835</v>
      </c>
      <c r="C22" s="77">
        <v>52.887033271338304</v>
      </c>
      <c r="D22" s="77">
        <v>59.605840280397373</v>
      </c>
      <c r="E22" s="77">
        <v>31.757275866891</v>
      </c>
      <c r="F22" s="77">
        <v>29.580054393055793</v>
      </c>
      <c r="G22" s="77">
        <v>33.934497340726203</v>
      </c>
    </row>
    <row r="23" spans="1:7" ht="15.5" x14ac:dyDescent="0.35">
      <c r="A23" s="190" t="s">
        <v>295</v>
      </c>
      <c r="B23" s="190"/>
      <c r="C23" s="190"/>
      <c r="D23" s="190"/>
      <c r="E23" s="190"/>
      <c r="F23" s="11"/>
      <c r="G23" s="11"/>
    </row>
  </sheetData>
  <mergeCells count="9">
    <mergeCell ref="A23:E23"/>
    <mergeCell ref="B2:B3"/>
    <mergeCell ref="A2:A3"/>
    <mergeCell ref="C2:D2"/>
    <mergeCell ref="F2:G2"/>
    <mergeCell ref="A4:G4"/>
    <mergeCell ref="A16:G16"/>
    <mergeCell ref="A19:G19"/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6EE0B-F751-44A2-BF7D-0B487AF15948}">
  <dimension ref="A1:P24"/>
  <sheetViews>
    <sheetView workbookViewId="0">
      <selection activeCell="A24" sqref="A24:K24"/>
    </sheetView>
  </sheetViews>
  <sheetFormatPr baseColWidth="10" defaultRowHeight="14.5" x14ac:dyDescent="0.35"/>
  <cols>
    <col min="1" max="1" width="25.90625" customWidth="1"/>
    <col min="2" max="2" width="16.81640625" bestFit="1" customWidth="1"/>
    <col min="3" max="3" width="11.6328125" bestFit="1" customWidth="1"/>
    <col min="4" max="4" width="10.54296875" bestFit="1" customWidth="1"/>
    <col min="5" max="5" width="15.54296875" customWidth="1"/>
    <col min="6" max="6" width="20.08984375" customWidth="1"/>
    <col min="7" max="16" width="11.6328125" bestFit="1" customWidth="1"/>
  </cols>
  <sheetData>
    <row r="1" spans="1:16" ht="16" thickBot="1" x14ac:dyDescent="0.4">
      <c r="A1" s="201" t="s">
        <v>202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6" ht="62.25" customHeight="1" x14ac:dyDescent="0.35">
      <c r="A2" s="100" t="s">
        <v>290</v>
      </c>
      <c r="B2" s="100" t="s">
        <v>203</v>
      </c>
      <c r="C2" s="100" t="s">
        <v>204</v>
      </c>
      <c r="D2" s="100" t="s">
        <v>58</v>
      </c>
      <c r="E2" s="100" t="s">
        <v>205</v>
      </c>
      <c r="F2" s="100" t="s">
        <v>206</v>
      </c>
      <c r="G2" s="100" t="s">
        <v>207</v>
      </c>
      <c r="H2" s="100" t="s">
        <v>208</v>
      </c>
      <c r="I2" s="100" t="s">
        <v>209</v>
      </c>
      <c r="J2" s="100" t="s">
        <v>210</v>
      </c>
      <c r="K2" s="100" t="s">
        <v>211</v>
      </c>
      <c r="L2" s="100" t="s">
        <v>212</v>
      </c>
      <c r="M2" s="100" t="s">
        <v>213</v>
      </c>
      <c r="N2" s="100" t="s">
        <v>214</v>
      </c>
      <c r="O2" s="100" t="s">
        <v>215</v>
      </c>
      <c r="P2" s="100" t="s">
        <v>128</v>
      </c>
    </row>
    <row r="3" spans="1:16" ht="16" thickBot="1" x14ac:dyDescent="0.4">
      <c r="A3" s="206" t="s">
        <v>10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16" ht="16" thickBot="1" x14ac:dyDescent="0.4">
      <c r="A4" s="12" t="s">
        <v>11</v>
      </c>
      <c r="B4" s="101">
        <v>0.26579508597827867</v>
      </c>
      <c r="C4" s="101">
        <v>3.9780452745658113E-2</v>
      </c>
      <c r="D4" s="101">
        <v>0.12559944297585149</v>
      </c>
      <c r="E4" s="101">
        <v>2.4408011901965008</v>
      </c>
      <c r="F4" s="101">
        <v>13.110431768237879</v>
      </c>
      <c r="G4" s="101">
        <v>1.7342974085380873</v>
      </c>
      <c r="H4" s="101">
        <v>0</v>
      </c>
      <c r="I4" s="101">
        <v>3.2600839963111694</v>
      </c>
      <c r="J4" s="101">
        <v>1.4188586725225445</v>
      </c>
      <c r="K4" s="101">
        <v>6.8761529832243404</v>
      </c>
      <c r="L4" s="101">
        <v>0.1200308434373917</v>
      </c>
      <c r="M4" s="101">
        <v>67.746694791307078</v>
      </c>
      <c r="N4" s="101">
        <v>2.7515517621410819</v>
      </c>
      <c r="O4" s="101">
        <v>0</v>
      </c>
      <c r="P4" s="101">
        <v>0.10992160238390158</v>
      </c>
    </row>
    <row r="5" spans="1:16" ht="16" thickBot="1" x14ac:dyDescent="0.4">
      <c r="A5" s="6" t="s">
        <v>12</v>
      </c>
      <c r="B5" s="101">
        <v>0</v>
      </c>
      <c r="C5" s="101">
        <v>0</v>
      </c>
      <c r="D5" s="101">
        <v>0.16521255990884756</v>
      </c>
      <c r="E5" s="101">
        <v>2.9456458290989476</v>
      </c>
      <c r="F5" s="101">
        <v>2.9335137952773693</v>
      </c>
      <c r="G5" s="101">
        <v>1.2207968708319761</v>
      </c>
      <c r="H5" s="101">
        <v>9.5609838886034068E-2</v>
      </c>
      <c r="I5" s="101">
        <v>1.1992942658525512</v>
      </c>
      <c r="J5" s="101">
        <v>10.441743797196564</v>
      </c>
      <c r="K5" s="101">
        <v>18.382641541317231</v>
      </c>
      <c r="L5" s="101">
        <v>0.20021825084369491</v>
      </c>
      <c r="M5" s="101">
        <v>56.124460845321863</v>
      </c>
      <c r="N5" s="101">
        <v>1.5667340316830713</v>
      </c>
      <c r="O5" s="101">
        <v>4.7241283737818742</v>
      </c>
      <c r="P5" s="101">
        <v>0</v>
      </c>
    </row>
    <row r="6" spans="1:16" ht="16" thickBot="1" x14ac:dyDescent="0.4">
      <c r="A6" s="6" t="s">
        <v>13</v>
      </c>
      <c r="B6" s="101">
        <v>0</v>
      </c>
      <c r="C6" s="101">
        <v>0.39392778085405161</v>
      </c>
      <c r="D6" s="101">
        <v>0.35207309365505979</v>
      </c>
      <c r="E6" s="101">
        <v>6.2479114629055008</v>
      </c>
      <c r="F6" s="101">
        <v>4.9722694255227502</v>
      </c>
      <c r="G6" s="101">
        <v>0.75903137058830872</v>
      </c>
      <c r="H6" s="101">
        <v>4.0961198224852717E-2</v>
      </c>
      <c r="I6" s="101">
        <v>8.2298938019114303</v>
      </c>
      <c r="J6" s="101">
        <v>8.8393343323853184</v>
      </c>
      <c r="K6" s="101">
        <v>16.561523029318934</v>
      </c>
      <c r="L6" s="101">
        <v>0</v>
      </c>
      <c r="M6" s="101">
        <v>47.619435827098691</v>
      </c>
      <c r="N6" s="101">
        <v>5.5572837957733139</v>
      </c>
      <c r="O6" s="101">
        <v>4.641765304373531E-2</v>
      </c>
      <c r="P6" s="101">
        <v>0.37993722871817426</v>
      </c>
    </row>
    <row r="7" spans="1:16" ht="16" thickBot="1" x14ac:dyDescent="0.4">
      <c r="A7" s="6" t="s">
        <v>14</v>
      </c>
      <c r="B7" s="101">
        <v>0</v>
      </c>
      <c r="C7" s="101">
        <v>0</v>
      </c>
      <c r="D7" s="101">
        <v>3.1201593839037765</v>
      </c>
      <c r="E7" s="101">
        <v>4.8418669843406006</v>
      </c>
      <c r="F7" s="101">
        <v>5.7022731248104277</v>
      </c>
      <c r="G7" s="101">
        <v>2.5393081640196349</v>
      </c>
      <c r="H7" s="101">
        <v>0</v>
      </c>
      <c r="I7" s="101">
        <v>1.3211868934007969</v>
      </c>
      <c r="J7" s="101">
        <v>6.3428024863150618</v>
      </c>
      <c r="K7" s="101">
        <v>5.9052047407169042</v>
      </c>
      <c r="L7" s="101">
        <v>6.7544839756887604E-2</v>
      </c>
      <c r="M7" s="101">
        <v>64.166698305683568</v>
      </c>
      <c r="N7" s="101">
        <v>4.3299690683569247</v>
      </c>
      <c r="O7" s="101">
        <v>1.1340575849728449</v>
      </c>
      <c r="P7" s="101">
        <v>0.52892842372239368</v>
      </c>
    </row>
    <row r="8" spans="1:16" ht="16" thickBot="1" x14ac:dyDescent="0.4">
      <c r="A8" s="6" t="s">
        <v>15</v>
      </c>
      <c r="B8" s="101">
        <v>0</v>
      </c>
      <c r="C8" s="101">
        <v>0.31228008514455768</v>
      </c>
      <c r="D8" s="101">
        <v>2.3312085802033025</v>
      </c>
      <c r="E8" s="101">
        <v>4.3598337526859936</v>
      </c>
      <c r="F8" s="101">
        <v>13.870239459653677</v>
      </c>
      <c r="G8" s="101">
        <v>0.48805469699915527</v>
      </c>
      <c r="H8" s="101">
        <v>0.44212472727503183</v>
      </c>
      <c r="I8" s="101">
        <v>1.4855976037256409</v>
      </c>
      <c r="J8" s="101">
        <v>3.755146063604188</v>
      </c>
      <c r="K8" s="101">
        <v>21.690255910768848</v>
      </c>
      <c r="L8" s="101">
        <v>0.15191516167936561</v>
      </c>
      <c r="M8" s="101">
        <v>44.742919915053058</v>
      </c>
      <c r="N8" s="101">
        <v>4.1604191769646039</v>
      </c>
      <c r="O8" s="101">
        <v>2.0554591389928865</v>
      </c>
      <c r="P8" s="101">
        <v>0.15454572724957111</v>
      </c>
    </row>
    <row r="9" spans="1:16" ht="16" thickBot="1" x14ac:dyDescent="0.4">
      <c r="A9" s="6" t="s">
        <v>16</v>
      </c>
      <c r="B9" s="101">
        <v>0</v>
      </c>
      <c r="C9" s="101">
        <v>0</v>
      </c>
      <c r="D9" s="101">
        <v>0</v>
      </c>
      <c r="E9" s="101">
        <v>6.2978339799784457</v>
      </c>
      <c r="F9" s="101">
        <v>0</v>
      </c>
      <c r="G9" s="101">
        <v>0</v>
      </c>
      <c r="H9" s="101">
        <v>1.9873620812087607</v>
      </c>
      <c r="I9" s="101">
        <v>13.285048884814321</v>
      </c>
      <c r="J9" s="101">
        <v>0</v>
      </c>
      <c r="K9" s="101">
        <v>0</v>
      </c>
      <c r="L9" s="101">
        <v>0</v>
      </c>
      <c r="M9" s="101">
        <v>25.567069785480239</v>
      </c>
      <c r="N9" s="101">
        <v>2.2924209281483932</v>
      </c>
      <c r="O9" s="101">
        <v>48.383952046077368</v>
      </c>
      <c r="P9" s="101">
        <v>2.1863122942925544</v>
      </c>
    </row>
    <row r="10" spans="1:16" ht="16" thickBot="1" x14ac:dyDescent="0.4">
      <c r="A10" s="6" t="s">
        <v>17</v>
      </c>
      <c r="B10" s="101">
        <v>0</v>
      </c>
      <c r="C10" s="101">
        <v>0</v>
      </c>
      <c r="D10" s="101">
        <v>0.39948125335435553</v>
      </c>
      <c r="E10" s="101">
        <v>5.838203808458422</v>
      </c>
      <c r="F10" s="101">
        <v>0</v>
      </c>
      <c r="G10" s="101">
        <v>1.062785950589058</v>
      </c>
      <c r="H10" s="101">
        <v>0</v>
      </c>
      <c r="I10" s="101">
        <v>8.1780359154008391</v>
      </c>
      <c r="J10" s="101">
        <v>0.79701763032643536</v>
      </c>
      <c r="K10" s="101">
        <v>7.3536084002783424</v>
      </c>
      <c r="L10" s="101">
        <v>0</v>
      </c>
      <c r="M10" s="101">
        <v>74.819967159632284</v>
      </c>
      <c r="N10" s="101">
        <v>0</v>
      </c>
      <c r="O10" s="101">
        <v>0.39667352306762177</v>
      </c>
      <c r="P10" s="101">
        <v>1.1542263588926172</v>
      </c>
    </row>
    <row r="11" spans="1:16" ht="16" thickBot="1" x14ac:dyDescent="0.4">
      <c r="A11" s="6" t="s">
        <v>18</v>
      </c>
      <c r="B11" s="101">
        <v>0</v>
      </c>
      <c r="C11" s="101">
        <v>0</v>
      </c>
      <c r="D11" s="101">
        <v>0</v>
      </c>
      <c r="E11" s="101">
        <v>11.251393826633297</v>
      </c>
      <c r="F11" s="101">
        <v>1.9827019478667183</v>
      </c>
      <c r="G11" s="101">
        <v>0</v>
      </c>
      <c r="H11" s="101">
        <v>0</v>
      </c>
      <c r="I11" s="101">
        <v>18.416238895044245</v>
      </c>
      <c r="J11" s="101">
        <v>2.4146810049352498</v>
      </c>
      <c r="K11" s="101">
        <v>3.4671221503626311</v>
      </c>
      <c r="L11" s="101">
        <v>0</v>
      </c>
      <c r="M11" s="101">
        <v>51.079891862106798</v>
      </c>
      <c r="N11" s="101">
        <v>0</v>
      </c>
      <c r="O11" s="101">
        <v>6.8323538006265423</v>
      </c>
      <c r="P11" s="101">
        <v>4.555616512424546</v>
      </c>
    </row>
    <row r="12" spans="1:16" ht="16" thickBot="1" x14ac:dyDescent="0.4">
      <c r="A12" s="6" t="s">
        <v>19</v>
      </c>
      <c r="B12" s="101">
        <v>0</v>
      </c>
      <c r="C12" s="101">
        <v>0</v>
      </c>
      <c r="D12" s="101">
        <v>0</v>
      </c>
      <c r="E12" s="101">
        <v>15.330244781701468</v>
      </c>
      <c r="F12" s="101">
        <v>5.0183786181966568</v>
      </c>
      <c r="G12" s="101">
        <v>8.2571358466391978E-2</v>
      </c>
      <c r="H12" s="101">
        <v>0.39700844456922074</v>
      </c>
      <c r="I12" s="101">
        <v>1.2556203543477493</v>
      </c>
      <c r="J12" s="101">
        <v>4.9001070494314716</v>
      </c>
      <c r="K12" s="101">
        <v>25.610891570556749</v>
      </c>
      <c r="L12" s="101">
        <v>0.14772450276512472</v>
      </c>
      <c r="M12" s="101">
        <v>44.472894545110805</v>
      </c>
      <c r="N12" s="101">
        <v>0.67800125980142134</v>
      </c>
      <c r="O12" s="101">
        <v>0.73670237143437889</v>
      </c>
      <c r="P12" s="101">
        <v>1.369855143618451</v>
      </c>
    </row>
    <row r="13" spans="1:16" ht="16" thickBot="1" x14ac:dyDescent="0.4">
      <c r="A13" s="6" t="s">
        <v>188</v>
      </c>
      <c r="B13" s="101">
        <v>0</v>
      </c>
      <c r="C13" s="101">
        <v>0</v>
      </c>
      <c r="D13" s="101">
        <v>6.0049612062807869</v>
      </c>
      <c r="E13" s="101">
        <v>21.748371098986656</v>
      </c>
      <c r="F13" s="101">
        <v>0</v>
      </c>
      <c r="G13" s="101">
        <v>0</v>
      </c>
      <c r="H13" s="101">
        <v>0</v>
      </c>
      <c r="I13" s="101">
        <v>15.743409892705868</v>
      </c>
      <c r="J13" s="101">
        <v>0</v>
      </c>
      <c r="K13" s="101">
        <v>0</v>
      </c>
      <c r="L13" s="101">
        <v>0</v>
      </c>
      <c r="M13" s="101">
        <v>56.503257802026653</v>
      </c>
      <c r="N13" s="101">
        <v>0</v>
      </c>
      <c r="O13" s="101">
        <v>0</v>
      </c>
      <c r="P13" s="101">
        <v>0</v>
      </c>
    </row>
    <row r="14" spans="1:16" ht="16" thickBot="1" x14ac:dyDescent="0.4">
      <c r="A14" s="6" t="s">
        <v>189</v>
      </c>
      <c r="B14" s="101">
        <v>0</v>
      </c>
      <c r="C14" s="101">
        <v>0</v>
      </c>
      <c r="D14" s="101">
        <v>1.9058710813915551</v>
      </c>
      <c r="E14" s="101">
        <v>2.2028962215825016</v>
      </c>
      <c r="F14" s="101">
        <v>0</v>
      </c>
      <c r="G14" s="101">
        <v>0.82829734563921198</v>
      </c>
      <c r="H14" s="101">
        <v>0</v>
      </c>
      <c r="I14" s="101">
        <v>0.73204196150135592</v>
      </c>
      <c r="J14" s="101">
        <v>0</v>
      </c>
      <c r="K14" s="101">
        <v>3.3904035418960969</v>
      </c>
      <c r="L14" s="101">
        <v>0</v>
      </c>
      <c r="M14" s="101">
        <v>25.748613729447229</v>
      </c>
      <c r="N14" s="101">
        <v>1.4663326197711262</v>
      </c>
      <c r="O14" s="101">
        <v>63.725543498770939</v>
      </c>
      <c r="P14" s="101">
        <v>0</v>
      </c>
    </row>
    <row r="15" spans="1:16" ht="16" thickBot="1" x14ac:dyDescent="0.4">
      <c r="A15" s="208" t="s">
        <v>60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6" thickBot="1" x14ac:dyDescent="0.4">
      <c r="A16" s="19" t="s">
        <v>21</v>
      </c>
      <c r="B16" s="101">
        <v>0</v>
      </c>
      <c r="C16" s="101">
        <v>0.12294274629321919</v>
      </c>
      <c r="D16" s="101">
        <v>0.17711779137053946</v>
      </c>
      <c r="E16" s="101">
        <v>12.534501717817371</v>
      </c>
      <c r="F16" s="101">
        <v>5.4352363647563973</v>
      </c>
      <c r="G16" s="101">
        <v>0.70633778286021176</v>
      </c>
      <c r="H16" s="101">
        <v>0.41963178193512646</v>
      </c>
      <c r="I16" s="101">
        <v>2.7454975470101384</v>
      </c>
      <c r="J16" s="101">
        <v>4.9373834203604572</v>
      </c>
      <c r="K16" s="101">
        <v>22.13211924345892</v>
      </c>
      <c r="L16" s="101">
        <v>0.15809579469951837</v>
      </c>
      <c r="M16" s="101">
        <v>47.979893754394539</v>
      </c>
      <c r="N16" s="101">
        <v>1.0774599435437056</v>
      </c>
      <c r="O16" s="101">
        <v>0.65392536355130793</v>
      </c>
      <c r="P16" s="101">
        <v>0.91985674794789662</v>
      </c>
    </row>
    <row r="17" spans="1:16" ht="16" thickBot="1" x14ac:dyDescent="0.4">
      <c r="A17" s="20" t="s">
        <v>61</v>
      </c>
      <c r="B17" s="101">
        <v>0</v>
      </c>
      <c r="C17" s="101">
        <v>0</v>
      </c>
      <c r="D17" s="101">
        <v>0</v>
      </c>
      <c r="E17" s="101">
        <v>15.330244781701468</v>
      </c>
      <c r="F17" s="101">
        <v>5.0183786181966568</v>
      </c>
      <c r="G17" s="101">
        <v>8.2571358466391978E-2</v>
      </c>
      <c r="H17" s="101">
        <v>0.39700844456922074</v>
      </c>
      <c r="I17" s="101">
        <v>1.2556203543477493</v>
      </c>
      <c r="J17" s="101">
        <v>4.9001070494314716</v>
      </c>
      <c r="K17" s="101">
        <v>25.610891570556749</v>
      </c>
      <c r="L17" s="101">
        <v>0.14772450276512472</v>
      </c>
      <c r="M17" s="101">
        <v>44.472894545110805</v>
      </c>
      <c r="N17" s="101">
        <v>0.67800125980142134</v>
      </c>
      <c r="O17" s="101">
        <v>0.73670237143437889</v>
      </c>
      <c r="P17" s="101">
        <v>1.369855143618451</v>
      </c>
    </row>
    <row r="18" spans="1:16" ht="16" thickBot="1" x14ac:dyDescent="0.4">
      <c r="A18" s="20" t="s">
        <v>62</v>
      </c>
      <c r="B18" s="101">
        <v>0</v>
      </c>
      <c r="C18" s="101">
        <v>0.27240853921585312</v>
      </c>
      <c r="D18" s="101">
        <v>0.3924460797493019</v>
      </c>
      <c r="E18" s="101">
        <v>9.1356191773643651</v>
      </c>
      <c r="F18" s="101">
        <v>5.9420248944098777</v>
      </c>
      <c r="G18" s="101">
        <v>1.4646724226134211</v>
      </c>
      <c r="H18" s="101">
        <v>0.44713576374701181</v>
      </c>
      <c r="I18" s="101">
        <v>4.55679331412703</v>
      </c>
      <c r="J18" s="101">
        <v>4.982701607127642</v>
      </c>
      <c r="K18" s="101">
        <v>17.90285415915011</v>
      </c>
      <c r="L18" s="101">
        <v>0.17070453673062097</v>
      </c>
      <c r="M18" s="101">
        <v>52.243475245770689</v>
      </c>
      <c r="N18" s="101">
        <v>1.5630958245169146</v>
      </c>
      <c r="O18" s="101">
        <v>0.55329046241206503</v>
      </c>
      <c r="P18" s="101">
        <v>0.37277797306518506</v>
      </c>
    </row>
    <row r="19" spans="1:16" ht="16" thickBot="1" x14ac:dyDescent="0.4">
      <c r="A19" s="21" t="s">
        <v>22</v>
      </c>
      <c r="B19" s="101">
        <v>5.9133245427840903E-2</v>
      </c>
      <c r="C19" s="101">
        <v>0.13338040995172026</v>
      </c>
      <c r="D19" s="101">
        <v>0.97537739788699507</v>
      </c>
      <c r="E19" s="101">
        <v>3.6551267045672895</v>
      </c>
      <c r="F19" s="101">
        <v>6.9108549866239821</v>
      </c>
      <c r="G19" s="101">
        <v>1.1813108891740278</v>
      </c>
      <c r="H19" s="101">
        <v>0.10934534502749002</v>
      </c>
      <c r="I19" s="101">
        <v>4.4650973112193606</v>
      </c>
      <c r="J19" s="101">
        <v>6.2322202149782013</v>
      </c>
      <c r="K19" s="101">
        <v>12.012101149640161</v>
      </c>
      <c r="L19" s="101">
        <v>6.9653028522141683E-2</v>
      </c>
      <c r="M19" s="101">
        <v>55.359099735688631</v>
      </c>
      <c r="N19" s="101">
        <v>3.9374878888804559</v>
      </c>
      <c r="O19" s="101">
        <v>4.5289379649282226</v>
      </c>
      <c r="P19" s="101">
        <v>0.37087372748348835</v>
      </c>
    </row>
    <row r="20" spans="1:16" ht="16" thickBot="1" x14ac:dyDescent="0.4">
      <c r="A20" s="208" t="s">
        <v>27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</row>
    <row r="21" spans="1:16" ht="16" thickBot="1" x14ac:dyDescent="0.4">
      <c r="A21" s="25" t="s">
        <v>48</v>
      </c>
      <c r="B21" s="101">
        <v>7.8463563987745025E-2</v>
      </c>
      <c r="C21" s="101">
        <v>0.18872501804003669</v>
      </c>
      <c r="D21" s="101">
        <v>0.27626079840995943</v>
      </c>
      <c r="E21" s="101">
        <v>10.102444270735806</v>
      </c>
      <c r="F21" s="101">
        <v>6.8651450381696604</v>
      </c>
      <c r="G21" s="101">
        <v>1.2433184173376792</v>
      </c>
      <c r="H21" s="101">
        <v>0</v>
      </c>
      <c r="I21" s="101">
        <v>0</v>
      </c>
      <c r="J21" s="101">
        <v>5.397988385271173</v>
      </c>
      <c r="K21" s="101">
        <v>14.199730720895321</v>
      </c>
      <c r="L21" s="101">
        <v>6.9484965429090301E-2</v>
      </c>
      <c r="M21" s="101">
        <v>52.626047987278881</v>
      </c>
      <c r="N21" s="101">
        <v>5.2228829584212013</v>
      </c>
      <c r="O21" s="101">
        <v>3.2928534383422559</v>
      </c>
      <c r="P21" s="101">
        <v>0.43665443768144485</v>
      </c>
    </row>
    <row r="22" spans="1:16" ht="16" thickBot="1" x14ac:dyDescent="0.4">
      <c r="A22" s="25" t="s">
        <v>63</v>
      </c>
      <c r="B22" s="101">
        <v>0</v>
      </c>
      <c r="C22" s="101">
        <v>6.2607533281091143E-2</v>
      </c>
      <c r="D22" s="101">
        <v>1.2925176635682309</v>
      </c>
      <c r="E22" s="101">
        <v>1.6717618623597532</v>
      </c>
      <c r="F22" s="101">
        <v>6.0487603312069398</v>
      </c>
      <c r="G22" s="101">
        <v>0.81468531739042982</v>
      </c>
      <c r="H22" s="101">
        <v>0.4288268242153403</v>
      </c>
      <c r="I22" s="101">
        <v>8.5861196666646187</v>
      </c>
      <c r="J22" s="101">
        <v>6.3983526686040797</v>
      </c>
      <c r="K22" s="101">
        <v>15.747100641076543</v>
      </c>
      <c r="L22" s="101">
        <v>0.12470179037205366</v>
      </c>
      <c r="M22" s="101">
        <v>53.957662969869482</v>
      </c>
      <c r="N22" s="101">
        <v>0.67028633441840013</v>
      </c>
      <c r="O22" s="101">
        <v>3.561679245288627</v>
      </c>
      <c r="P22" s="101">
        <v>0.63493715168470266</v>
      </c>
    </row>
    <row r="23" spans="1:16" ht="16" thickBot="1" x14ac:dyDescent="0.4">
      <c r="A23" s="26" t="s">
        <v>30</v>
      </c>
      <c r="B23" s="151">
        <v>4.2168061347877511E-2</v>
      </c>
      <c r="C23" s="151">
        <v>0.130385869671544</v>
      </c>
      <c r="D23" s="151">
        <v>0.74635866113126248</v>
      </c>
      <c r="E23" s="151">
        <v>6.2025977680088715</v>
      </c>
      <c r="F23" s="151">
        <v>6.4875035982352909</v>
      </c>
      <c r="G23" s="151">
        <v>1.0450422618841735</v>
      </c>
      <c r="H23" s="151">
        <v>0.19836576799882208</v>
      </c>
      <c r="I23" s="151">
        <v>3.9717483273677856</v>
      </c>
      <c r="J23" s="151">
        <v>5.8607346924897383</v>
      </c>
      <c r="K23" s="151">
        <v>14.915509691011405</v>
      </c>
      <c r="L23" s="151">
        <v>9.502704271473858E-2</v>
      </c>
      <c r="M23" s="151">
        <v>53.242023513491652</v>
      </c>
      <c r="N23" s="151">
        <v>3.1169528376513385</v>
      </c>
      <c r="O23" s="151">
        <v>3.4172062881211591</v>
      </c>
      <c r="P23" s="151">
        <v>0.52837561887414708</v>
      </c>
    </row>
    <row r="24" spans="1:16" ht="15.5" x14ac:dyDescent="0.35">
      <c r="A24" s="190" t="s">
        <v>295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</row>
  </sheetData>
  <mergeCells count="5">
    <mergeCell ref="A24:K24"/>
    <mergeCell ref="A3:P3"/>
    <mergeCell ref="A15:P15"/>
    <mergeCell ref="A20:P20"/>
    <mergeCell ref="A1:K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9CCC-5CEF-48E2-A9A4-1A18D4E7D365}">
  <dimension ref="A1:P24"/>
  <sheetViews>
    <sheetView topLeftCell="A12" workbookViewId="0">
      <selection activeCell="A25" sqref="A25"/>
    </sheetView>
  </sheetViews>
  <sheetFormatPr baseColWidth="10" defaultRowHeight="14.5" x14ac:dyDescent="0.35"/>
  <cols>
    <col min="1" max="1" width="24.08984375" customWidth="1"/>
    <col min="6" max="6" width="16.6328125" customWidth="1"/>
  </cols>
  <sheetData>
    <row r="1" spans="1:16" ht="48.75" customHeight="1" thickBot="1" x14ac:dyDescent="0.4">
      <c r="A1" s="183" t="s">
        <v>216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6" ht="62.25" customHeight="1" x14ac:dyDescent="0.35">
      <c r="A2" s="100" t="s">
        <v>290</v>
      </c>
      <c r="B2" s="85" t="s">
        <v>203</v>
      </c>
      <c r="C2" s="85" t="s">
        <v>217</v>
      </c>
      <c r="D2" s="85" t="s">
        <v>218</v>
      </c>
      <c r="E2" s="85" t="s">
        <v>205</v>
      </c>
      <c r="F2" s="85" t="s">
        <v>206</v>
      </c>
      <c r="G2" s="85" t="s">
        <v>219</v>
      </c>
      <c r="H2" s="85" t="s">
        <v>208</v>
      </c>
      <c r="I2" s="85" t="s">
        <v>220</v>
      </c>
      <c r="J2" s="14" t="s">
        <v>221</v>
      </c>
      <c r="K2" s="85" t="s">
        <v>57</v>
      </c>
      <c r="L2" s="85" t="s">
        <v>222</v>
      </c>
      <c r="M2" s="85" t="s">
        <v>56</v>
      </c>
      <c r="N2" s="14" t="s">
        <v>223</v>
      </c>
      <c r="O2" s="85" t="s">
        <v>224</v>
      </c>
      <c r="P2" s="85" t="s">
        <v>59</v>
      </c>
    </row>
    <row r="3" spans="1:16" ht="16" thickBot="1" x14ac:dyDescent="0.4">
      <c r="A3" s="15" t="s">
        <v>10</v>
      </c>
      <c r="B3" s="16"/>
      <c r="C3" s="16"/>
      <c r="D3" s="17"/>
      <c r="E3" s="17"/>
      <c r="F3" s="17"/>
      <c r="G3" s="17"/>
      <c r="H3" s="17"/>
      <c r="I3" s="17"/>
      <c r="J3" s="17"/>
      <c r="K3" s="18"/>
      <c r="L3" s="17"/>
      <c r="M3" s="17"/>
      <c r="N3" s="17"/>
      <c r="O3" s="18"/>
      <c r="P3" s="17"/>
    </row>
    <row r="4" spans="1:16" ht="16" thickBot="1" x14ac:dyDescent="0.4">
      <c r="A4" s="12" t="s">
        <v>11</v>
      </c>
      <c r="B4" s="101">
        <v>0</v>
      </c>
      <c r="C4" s="101">
        <v>0</v>
      </c>
      <c r="D4" s="101">
        <v>0</v>
      </c>
      <c r="E4" s="101">
        <v>4.0614066320976834</v>
      </c>
      <c r="F4" s="101">
        <v>7.8684359361773035</v>
      </c>
      <c r="G4" s="101">
        <v>1.3618647987806896</v>
      </c>
      <c r="H4" s="101">
        <v>0</v>
      </c>
      <c r="I4" s="101">
        <v>11.808320343091957</v>
      </c>
      <c r="J4" s="101">
        <v>0.5388466408644137</v>
      </c>
      <c r="K4" s="101">
        <v>10.974748556493424</v>
      </c>
      <c r="L4" s="101">
        <v>0.66859930803679912</v>
      </c>
      <c r="M4" s="101">
        <v>60.851107194433794</v>
      </c>
      <c r="N4" s="101">
        <v>0.63448351999476527</v>
      </c>
      <c r="O4" s="101">
        <v>0</v>
      </c>
      <c r="P4" s="101">
        <v>1.2321870700290827</v>
      </c>
    </row>
    <row r="5" spans="1:16" ht="16" thickBot="1" x14ac:dyDescent="0.4">
      <c r="A5" s="6" t="s">
        <v>12</v>
      </c>
      <c r="B5" s="101">
        <v>0</v>
      </c>
      <c r="C5" s="101">
        <v>0</v>
      </c>
      <c r="D5" s="101">
        <v>0</v>
      </c>
      <c r="E5" s="101">
        <v>4.8158107230701983</v>
      </c>
      <c r="F5" s="101">
        <v>1.152216501985903</v>
      </c>
      <c r="G5" s="101">
        <v>0</v>
      </c>
      <c r="H5" s="101">
        <v>0</v>
      </c>
      <c r="I5" s="101">
        <v>3.9529347711903378</v>
      </c>
      <c r="J5" s="101">
        <v>5.8654484198447214</v>
      </c>
      <c r="K5" s="101">
        <v>39.779129334008466</v>
      </c>
      <c r="L5" s="101">
        <v>0.61042196393588355</v>
      </c>
      <c r="M5" s="101">
        <v>41.074090295402023</v>
      </c>
      <c r="N5" s="101">
        <v>0.39412034190158679</v>
      </c>
      <c r="O5" s="101">
        <v>2.3558276486609886</v>
      </c>
      <c r="P5" s="101">
        <v>0</v>
      </c>
    </row>
    <row r="6" spans="1:16" ht="16" thickBot="1" x14ac:dyDescent="0.4">
      <c r="A6" s="6" t="s">
        <v>13</v>
      </c>
      <c r="B6" s="101">
        <v>0</v>
      </c>
      <c r="C6" s="101">
        <v>0.47778199783314035</v>
      </c>
      <c r="D6" s="101">
        <v>0.33892102707426053</v>
      </c>
      <c r="E6" s="101">
        <v>8.7365619734553945</v>
      </c>
      <c r="F6" s="101">
        <v>8.6586340804000788</v>
      </c>
      <c r="G6" s="101">
        <v>0.21366652770120653</v>
      </c>
      <c r="H6" s="101">
        <v>0.12677713393853168</v>
      </c>
      <c r="I6" s="101">
        <v>9.4038222825643771</v>
      </c>
      <c r="J6" s="101">
        <v>6.6700874816413274</v>
      </c>
      <c r="K6" s="101">
        <v>30.34492831666158</v>
      </c>
      <c r="L6" s="101">
        <v>1.5501265397026276</v>
      </c>
      <c r="M6" s="101">
        <v>30.528367547468761</v>
      </c>
      <c r="N6" s="101">
        <v>2.6019075141580785</v>
      </c>
      <c r="O6" s="101">
        <v>0</v>
      </c>
      <c r="P6" s="101">
        <v>0.34841757740067164</v>
      </c>
    </row>
    <row r="7" spans="1:16" ht="16" thickBot="1" x14ac:dyDescent="0.4">
      <c r="A7" s="6" t="s">
        <v>14</v>
      </c>
      <c r="B7" s="101">
        <v>0</v>
      </c>
      <c r="C7" s="101">
        <v>0.73683725478037032</v>
      </c>
      <c r="D7" s="101">
        <v>0</v>
      </c>
      <c r="E7" s="101">
        <v>4.7577735167568678</v>
      </c>
      <c r="F7" s="101">
        <v>5.3816834361834687</v>
      </c>
      <c r="G7" s="101">
        <v>0.15362586092710981</v>
      </c>
      <c r="H7" s="101">
        <v>0</v>
      </c>
      <c r="I7" s="101">
        <v>6.8036914786714933</v>
      </c>
      <c r="J7" s="101">
        <v>2.9293187623024259</v>
      </c>
      <c r="K7" s="101">
        <v>20.823328393671343</v>
      </c>
      <c r="L7" s="101">
        <v>1.2296675707993217</v>
      </c>
      <c r="M7" s="101">
        <v>52.492762511459034</v>
      </c>
      <c r="N7" s="101">
        <v>3.9178764549427854</v>
      </c>
      <c r="O7" s="101">
        <v>0.15362586092710981</v>
      </c>
      <c r="P7" s="101">
        <v>0.61980889857859367</v>
      </c>
    </row>
    <row r="8" spans="1:16" ht="16" thickBot="1" x14ac:dyDescent="0.4">
      <c r="A8" s="6" t="s">
        <v>15</v>
      </c>
      <c r="B8" s="101">
        <v>0</v>
      </c>
      <c r="C8" s="101">
        <v>0</v>
      </c>
      <c r="D8" s="101">
        <v>0</v>
      </c>
      <c r="E8" s="101">
        <v>8.031255840982201</v>
      </c>
      <c r="F8" s="101">
        <v>10.262646986091449</v>
      </c>
      <c r="G8" s="101">
        <v>2.0236338774432574</v>
      </c>
      <c r="H8" s="101">
        <v>1.1598307922400737</v>
      </c>
      <c r="I8" s="101">
        <v>4.212690111567662</v>
      </c>
      <c r="J8" s="101">
        <v>1.3395842099089974</v>
      </c>
      <c r="K8" s="101">
        <v>27.306829241515025</v>
      </c>
      <c r="L8" s="101">
        <v>0.40746664661491827</v>
      </c>
      <c r="M8" s="101">
        <v>43.314733719146375</v>
      </c>
      <c r="N8" s="101">
        <v>1.4171028771010947</v>
      </c>
      <c r="O8" s="101">
        <v>0</v>
      </c>
      <c r="P8" s="101">
        <v>0.52422569738891944</v>
      </c>
    </row>
    <row r="9" spans="1:16" ht="16" thickBot="1" x14ac:dyDescent="0.4">
      <c r="A9" s="6" t="s">
        <v>16</v>
      </c>
      <c r="B9" s="101">
        <v>0</v>
      </c>
      <c r="C9" s="101">
        <v>0</v>
      </c>
      <c r="D9" s="101">
        <v>0</v>
      </c>
      <c r="E9" s="101">
        <v>8.8885364574804449</v>
      </c>
      <c r="F9" s="101">
        <v>0</v>
      </c>
      <c r="G9" s="101">
        <v>0</v>
      </c>
      <c r="H9" s="101">
        <v>0</v>
      </c>
      <c r="I9" s="101">
        <v>16.561931932419963</v>
      </c>
      <c r="J9" s="101">
        <v>0</v>
      </c>
      <c r="K9" s="101">
        <v>0.50057073178907241</v>
      </c>
      <c r="L9" s="101">
        <v>0</v>
      </c>
      <c r="M9" s="101">
        <v>53.807611037842605</v>
      </c>
      <c r="N9" s="101">
        <v>2.24546138469664</v>
      </c>
      <c r="O9" s="101">
        <v>16.145143393659616</v>
      </c>
      <c r="P9" s="101">
        <v>1.8507450621116628</v>
      </c>
    </row>
    <row r="10" spans="1:16" ht="16" thickBot="1" x14ac:dyDescent="0.4">
      <c r="A10" s="6" t="s">
        <v>17</v>
      </c>
      <c r="B10" s="101">
        <v>0</v>
      </c>
      <c r="C10" s="101">
        <v>0</v>
      </c>
      <c r="D10" s="101">
        <v>0.38969971070321291</v>
      </c>
      <c r="E10" s="101">
        <v>15.218793018287901</v>
      </c>
      <c r="F10" s="101">
        <v>0</v>
      </c>
      <c r="G10" s="101">
        <v>0.71760439316416802</v>
      </c>
      <c r="H10" s="101">
        <v>0.76608935833697711</v>
      </c>
      <c r="I10" s="101">
        <v>22.719077163845608</v>
      </c>
      <c r="J10" s="101">
        <v>0.66670682050427754</v>
      </c>
      <c r="K10" s="101">
        <v>20.594196210556401</v>
      </c>
      <c r="L10" s="101">
        <v>0.20333774867800888</v>
      </c>
      <c r="M10" s="101">
        <v>37.732907991792182</v>
      </c>
      <c r="N10" s="101">
        <v>0</v>
      </c>
      <c r="O10" s="101">
        <v>0.54768430228281084</v>
      </c>
      <c r="P10" s="101">
        <v>0.44390328184845534</v>
      </c>
    </row>
    <row r="11" spans="1:16" ht="16" thickBot="1" x14ac:dyDescent="0.4">
      <c r="A11" s="6" t="s">
        <v>18</v>
      </c>
      <c r="B11" s="101">
        <v>0</v>
      </c>
      <c r="C11" s="101">
        <v>0</v>
      </c>
      <c r="D11" s="101">
        <v>0</v>
      </c>
      <c r="E11" s="101">
        <v>6.4338564145624346</v>
      </c>
      <c r="F11" s="101">
        <v>5.6826039068453937</v>
      </c>
      <c r="G11" s="101">
        <v>0</v>
      </c>
      <c r="H11" s="101">
        <v>0</v>
      </c>
      <c r="I11" s="101">
        <v>5.6414149702105485</v>
      </c>
      <c r="J11" s="101">
        <v>0</v>
      </c>
      <c r="K11" s="101">
        <v>15.537595429026297</v>
      </c>
      <c r="L11" s="101">
        <v>2.5090111711686163</v>
      </c>
      <c r="M11" s="101">
        <v>60.721987373610695</v>
      </c>
      <c r="N11" s="101">
        <v>0</v>
      </c>
      <c r="O11" s="101">
        <v>3.4735307345760482</v>
      </c>
      <c r="P11" s="101">
        <v>0</v>
      </c>
    </row>
    <row r="12" spans="1:16" ht="16" thickBot="1" x14ac:dyDescent="0.4">
      <c r="A12" s="6" t="s">
        <v>19</v>
      </c>
      <c r="B12" s="101">
        <v>0</v>
      </c>
      <c r="C12" s="101">
        <v>0</v>
      </c>
      <c r="D12" s="101">
        <v>0</v>
      </c>
      <c r="E12" s="101">
        <v>12.57878283884958</v>
      </c>
      <c r="F12" s="101">
        <v>1.7733544680526927</v>
      </c>
      <c r="G12" s="101">
        <v>0.36791290294289319</v>
      </c>
      <c r="H12" s="101">
        <v>0.15127360966804798</v>
      </c>
      <c r="I12" s="101">
        <v>5.4547430504506149</v>
      </c>
      <c r="J12" s="101">
        <v>1.8243626137344666</v>
      </c>
      <c r="K12" s="101">
        <v>44.28984261456938</v>
      </c>
      <c r="L12" s="101">
        <v>0.45044707323323258</v>
      </c>
      <c r="M12" s="101">
        <v>32.109431906180305</v>
      </c>
      <c r="N12" s="101">
        <v>0.37145137931723732</v>
      </c>
      <c r="O12" s="101">
        <v>0.15657300363731083</v>
      </c>
      <c r="P12" s="101">
        <v>0.47182453936425778</v>
      </c>
    </row>
    <row r="13" spans="1:16" ht="16" thickBot="1" x14ac:dyDescent="0.4">
      <c r="A13" s="6" t="s">
        <v>188</v>
      </c>
      <c r="B13" s="101">
        <v>0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</row>
    <row r="14" spans="1:16" ht="16" thickBot="1" x14ac:dyDescent="0.4">
      <c r="A14" s="6" t="s">
        <v>189</v>
      </c>
      <c r="B14" s="101">
        <v>0</v>
      </c>
      <c r="C14" s="101">
        <v>0</v>
      </c>
      <c r="D14" s="101">
        <v>0</v>
      </c>
      <c r="E14" s="101">
        <v>18.351998064109672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42.092589540431895</v>
      </c>
      <c r="N14" s="101">
        <v>0</v>
      </c>
      <c r="O14" s="101">
        <v>37.368182162907388</v>
      </c>
      <c r="P14" s="101">
        <v>2.1872302325510127</v>
      </c>
    </row>
    <row r="15" spans="1:16" ht="16" thickBot="1" x14ac:dyDescent="0.4">
      <c r="A15" s="15" t="s">
        <v>60</v>
      </c>
      <c r="B15" s="16"/>
      <c r="C15" s="16"/>
      <c r="D15" s="17"/>
      <c r="E15" s="17"/>
      <c r="F15" s="17"/>
      <c r="G15" s="17"/>
      <c r="H15" s="17"/>
      <c r="I15" s="17"/>
      <c r="J15" s="17"/>
      <c r="K15" s="18"/>
      <c r="L15" s="17"/>
      <c r="M15" s="17"/>
      <c r="N15" s="17"/>
      <c r="O15" s="18"/>
      <c r="P15" s="17"/>
    </row>
    <row r="16" spans="1:16" ht="16" thickBot="1" x14ac:dyDescent="0.4">
      <c r="A16" s="19" t="s">
        <v>21</v>
      </c>
      <c r="B16" s="101">
        <v>0</v>
      </c>
      <c r="C16" s="101">
        <v>0.15691962738046689</v>
      </c>
      <c r="D16" s="101">
        <v>2.8616084381860925E-2</v>
      </c>
      <c r="E16" s="101">
        <v>11.351881420951631</v>
      </c>
      <c r="F16" s="101">
        <v>2.3018098340793403</v>
      </c>
      <c r="G16" s="101">
        <v>0.50286994757733372</v>
      </c>
      <c r="H16" s="101">
        <v>0.42313867251433129</v>
      </c>
      <c r="I16" s="101">
        <v>6.3031732520250072</v>
      </c>
      <c r="J16" s="101">
        <v>2.1319411542915381</v>
      </c>
      <c r="K16" s="101">
        <v>36.194754406256088</v>
      </c>
      <c r="L16" s="101">
        <v>0.81146873883490811</v>
      </c>
      <c r="M16" s="101">
        <v>38.515496428921701</v>
      </c>
      <c r="N16" s="101">
        <v>0.4115812324520991</v>
      </c>
      <c r="O16" s="101">
        <v>0.17209059483847849</v>
      </c>
      <c r="P16" s="101">
        <v>0.69425860549498819</v>
      </c>
    </row>
    <row r="17" spans="1:16" ht="16" thickBot="1" x14ac:dyDescent="0.4">
      <c r="A17" s="20" t="s">
        <v>61</v>
      </c>
      <c r="B17" s="101">
        <v>0</v>
      </c>
      <c r="C17" s="101">
        <v>0</v>
      </c>
      <c r="D17" s="101">
        <v>0</v>
      </c>
      <c r="E17" s="101">
        <v>12.57878283884958</v>
      </c>
      <c r="F17" s="101">
        <v>1.7733544680526927</v>
      </c>
      <c r="G17" s="101">
        <v>0.36791290294289319</v>
      </c>
      <c r="H17" s="101">
        <v>0.15127360966804798</v>
      </c>
      <c r="I17" s="101">
        <v>5.4547430504506149</v>
      </c>
      <c r="J17" s="101">
        <v>1.8243626137344666</v>
      </c>
      <c r="K17" s="101">
        <v>44.28984261456938</v>
      </c>
      <c r="L17" s="101">
        <v>0.45044707323323258</v>
      </c>
      <c r="M17" s="101">
        <v>32.109431906180305</v>
      </c>
      <c r="N17" s="101">
        <v>0.37145137931723732</v>
      </c>
      <c r="O17" s="101">
        <v>0.15657300363731083</v>
      </c>
      <c r="P17" s="101">
        <v>0.47182453936425778</v>
      </c>
    </row>
    <row r="18" spans="1:16" ht="16" thickBot="1" x14ac:dyDescent="0.4">
      <c r="A18" s="20" t="s">
        <v>62</v>
      </c>
      <c r="B18" s="101">
        <v>0</v>
      </c>
      <c r="C18" s="101">
        <v>0.36885858810393218</v>
      </c>
      <c r="D18" s="101">
        <v>6.7265571925963635E-2</v>
      </c>
      <c r="E18" s="101">
        <v>9.6948024706622178</v>
      </c>
      <c r="F18" s="101">
        <v>3.0155528051410263</v>
      </c>
      <c r="G18" s="101">
        <v>0.68514578049646191</v>
      </c>
      <c r="H18" s="101">
        <v>0.79032536444394297</v>
      </c>
      <c r="I18" s="101">
        <v>7.4490809894433392</v>
      </c>
      <c r="J18" s="101">
        <v>2.5473632229945959</v>
      </c>
      <c r="K18" s="101">
        <v>25.261357415229085</v>
      </c>
      <c r="L18" s="101">
        <v>1.2990722202066602</v>
      </c>
      <c r="M18" s="101">
        <v>47.167662381275342</v>
      </c>
      <c r="N18" s="101">
        <v>0.46578145908637913</v>
      </c>
      <c r="O18" s="101">
        <v>0.19304898103278911</v>
      </c>
      <c r="P18" s="101">
        <v>0.99468274995806649</v>
      </c>
    </row>
    <row r="19" spans="1:16" ht="16" thickBot="1" x14ac:dyDescent="0.4">
      <c r="A19" s="21" t="s">
        <v>22</v>
      </c>
      <c r="B19" s="101">
        <v>0</v>
      </c>
      <c r="C19" s="101">
        <v>0.15934842300757437</v>
      </c>
      <c r="D19" s="101">
        <v>0.1039584738017517</v>
      </c>
      <c r="E19" s="101">
        <v>5.7980286077847651</v>
      </c>
      <c r="F19" s="101">
        <v>6.09332202510884</v>
      </c>
      <c r="G19" s="101">
        <v>0.49925825896220477</v>
      </c>
      <c r="H19" s="101">
        <v>0</v>
      </c>
      <c r="I19" s="101">
        <v>8.8521334189357894</v>
      </c>
      <c r="J19" s="101">
        <v>3.9437529025747016</v>
      </c>
      <c r="K19" s="101">
        <v>25.858768001364552</v>
      </c>
      <c r="L19" s="101">
        <v>0.67320359272575137</v>
      </c>
      <c r="M19" s="101">
        <v>43.431539868628342</v>
      </c>
      <c r="N19" s="101">
        <v>2.0190597594431701</v>
      </c>
      <c r="O19" s="101">
        <v>2.189974737883567</v>
      </c>
      <c r="P19" s="101">
        <v>0.37765192977888445</v>
      </c>
    </row>
    <row r="20" spans="1:16" ht="16" thickBot="1" x14ac:dyDescent="0.4">
      <c r="A20" s="22" t="s">
        <v>27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  <c r="L20" s="23"/>
      <c r="M20" s="23"/>
      <c r="N20" s="23"/>
      <c r="O20" s="24"/>
      <c r="P20" s="23"/>
    </row>
    <row r="21" spans="1:16" ht="16" thickBot="1" x14ac:dyDescent="0.4">
      <c r="A21" s="25" t="s">
        <v>48</v>
      </c>
      <c r="B21" s="101">
        <v>0</v>
      </c>
      <c r="C21" s="101">
        <v>0.24078442852278353</v>
      </c>
      <c r="D21" s="101">
        <v>0</v>
      </c>
      <c r="E21" s="101">
        <v>13.139038722182898</v>
      </c>
      <c r="F21" s="101">
        <v>5.8224470496871028</v>
      </c>
      <c r="G21" s="101">
        <v>0.7207029375546411</v>
      </c>
      <c r="H21" s="101">
        <v>0</v>
      </c>
      <c r="I21" s="101">
        <v>0</v>
      </c>
      <c r="J21" s="101">
        <v>3.1248139652419478</v>
      </c>
      <c r="K21" s="101">
        <v>30.531373596022803</v>
      </c>
      <c r="L21" s="101">
        <v>0.81056865663200539</v>
      </c>
      <c r="M21" s="101">
        <v>42.18405633486487</v>
      </c>
      <c r="N21" s="101">
        <v>2.0233754005621911</v>
      </c>
      <c r="O21" s="101">
        <v>0.93304992161980271</v>
      </c>
      <c r="P21" s="101">
        <v>0.46978898710859518</v>
      </c>
    </row>
    <row r="22" spans="1:16" ht="16" thickBot="1" x14ac:dyDescent="0.4">
      <c r="A22" s="25" t="s">
        <v>63</v>
      </c>
      <c r="B22" s="101">
        <v>0</v>
      </c>
      <c r="C22" s="101">
        <v>5.1909001333487657E-2</v>
      </c>
      <c r="D22" s="101">
        <v>0.15912690792196621</v>
      </c>
      <c r="E22" s="101">
        <v>2.1464285148560984</v>
      </c>
      <c r="F22" s="101">
        <v>2.4795225838569683</v>
      </c>
      <c r="G22" s="101">
        <v>0.21778136293750514</v>
      </c>
      <c r="H22" s="101">
        <v>0.44224620461832509</v>
      </c>
      <c r="I22" s="101">
        <v>17.590854977933017</v>
      </c>
      <c r="J22" s="101">
        <v>3.1050335117419512</v>
      </c>
      <c r="K22" s="101">
        <v>30.642524446622275</v>
      </c>
      <c r="L22" s="101">
        <v>0.64076694311926385</v>
      </c>
      <c r="M22" s="101">
        <v>39.900437327233043</v>
      </c>
      <c r="N22" s="101">
        <v>0.33343371144485401</v>
      </c>
      <c r="O22" s="101">
        <v>1.7000643978250518</v>
      </c>
      <c r="P22" s="101">
        <v>0.58987010855576938</v>
      </c>
    </row>
    <row r="23" spans="1:16" ht="16" thickBot="1" x14ac:dyDescent="0.4">
      <c r="A23" s="26" t="s">
        <v>30</v>
      </c>
      <c r="B23" s="151">
        <v>0</v>
      </c>
      <c r="C23" s="151">
        <v>0.15823901873068438</v>
      </c>
      <c r="D23" s="151">
        <v>6.9544228271706879E-2</v>
      </c>
      <c r="E23" s="151">
        <v>8.3348694993692032</v>
      </c>
      <c r="F23" s="151">
        <v>4.361467852750998</v>
      </c>
      <c r="G23" s="151">
        <v>0.50090797487560035</v>
      </c>
      <c r="H23" s="151">
        <v>0.19327762606532253</v>
      </c>
      <c r="I23" s="151">
        <v>7.6878414220162989</v>
      </c>
      <c r="J23" s="151">
        <v>3.1161691898769059</v>
      </c>
      <c r="K23" s="151">
        <v>30.57995054776319</v>
      </c>
      <c r="L23" s="151">
        <v>0.73635915127765517</v>
      </c>
      <c r="M23" s="151">
        <v>41.18603203070267</v>
      </c>
      <c r="N23" s="151">
        <v>1.284809609718814</v>
      </c>
      <c r="O23" s="151">
        <v>1.2682630575847162</v>
      </c>
      <c r="P23" s="151">
        <v>0.52226879099657397</v>
      </c>
    </row>
    <row r="24" spans="1:16" ht="15.5" x14ac:dyDescent="0.35">
      <c r="A24" s="190" t="s">
        <v>295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</row>
  </sheetData>
  <mergeCells count="2">
    <mergeCell ref="A1:K1"/>
    <mergeCell ref="A24:K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0A61-E64D-4B37-ACC6-C40CD1C4209D}">
  <dimension ref="A1:G23"/>
  <sheetViews>
    <sheetView topLeftCell="A9" workbookViewId="0">
      <selection activeCell="A24" sqref="A24"/>
    </sheetView>
  </sheetViews>
  <sheetFormatPr baseColWidth="10" defaultRowHeight="14.5" x14ac:dyDescent="0.35"/>
  <cols>
    <col min="1" max="1" width="37.1796875" customWidth="1"/>
    <col min="2" max="2" width="15.08984375" bestFit="1" customWidth="1"/>
    <col min="3" max="3" width="11.54296875" bestFit="1" customWidth="1"/>
    <col min="4" max="4" width="15.08984375" bestFit="1" customWidth="1"/>
    <col min="6" max="6" width="15.08984375" bestFit="1" customWidth="1"/>
  </cols>
  <sheetData>
    <row r="1" spans="1:7" x14ac:dyDescent="0.35">
      <c r="A1" s="31"/>
    </row>
    <row r="2" spans="1:7" ht="16" thickBot="1" x14ac:dyDescent="0.4">
      <c r="A2" s="111" t="s">
        <v>225</v>
      </c>
      <c r="B2" s="13"/>
      <c r="C2" s="13"/>
    </row>
    <row r="3" spans="1:7" ht="16" thickBot="1" x14ac:dyDescent="0.4">
      <c r="A3" s="194" t="s">
        <v>290</v>
      </c>
      <c r="B3" s="196" t="s">
        <v>48</v>
      </c>
      <c r="C3" s="197"/>
      <c r="D3" s="196" t="s">
        <v>29</v>
      </c>
      <c r="E3" s="197"/>
      <c r="F3" s="196" t="s">
        <v>30</v>
      </c>
      <c r="G3" s="197"/>
    </row>
    <row r="4" spans="1:7" ht="16" thickBot="1" x14ac:dyDescent="0.4">
      <c r="A4" s="211"/>
      <c r="B4" s="9" t="s">
        <v>70</v>
      </c>
      <c r="C4" s="9" t="s">
        <v>43</v>
      </c>
      <c r="D4" s="9" t="s">
        <v>70</v>
      </c>
      <c r="E4" s="9" t="s">
        <v>43</v>
      </c>
      <c r="F4" s="9" t="s">
        <v>70</v>
      </c>
      <c r="G4" s="9" t="s">
        <v>43</v>
      </c>
    </row>
    <row r="5" spans="1:7" ht="16" thickBot="1" x14ac:dyDescent="0.4">
      <c r="A5" s="206" t="s">
        <v>10</v>
      </c>
      <c r="B5" s="207"/>
      <c r="C5" s="207"/>
      <c r="D5" s="207"/>
      <c r="E5" s="207"/>
      <c r="F5" s="207"/>
      <c r="G5" s="207"/>
    </row>
    <row r="6" spans="1:7" ht="16" thickBot="1" x14ac:dyDescent="0.4">
      <c r="A6" s="106" t="s">
        <v>11</v>
      </c>
      <c r="B6" s="110">
        <v>59.264368421992941</v>
      </c>
      <c r="C6" s="110">
        <v>40.735631578007066</v>
      </c>
      <c r="D6" s="110">
        <v>84.080500948706799</v>
      </c>
      <c r="E6" s="110">
        <v>15.919499051293199</v>
      </c>
      <c r="F6" s="110">
        <v>73.041312868042425</v>
      </c>
      <c r="G6" s="110">
        <v>26.958687131957564</v>
      </c>
    </row>
    <row r="7" spans="1:7" ht="16" thickBot="1" x14ac:dyDescent="0.4">
      <c r="A7" s="107" t="s">
        <v>12</v>
      </c>
      <c r="B7" s="110">
        <v>48.015937715646935</v>
      </c>
      <c r="C7" s="110">
        <v>51.984062284353072</v>
      </c>
      <c r="D7" s="110">
        <v>68.674716679718117</v>
      </c>
      <c r="E7" s="110">
        <v>31.325283320281887</v>
      </c>
      <c r="F7" s="110">
        <v>58.688023504107647</v>
      </c>
      <c r="G7" s="110">
        <v>41.311976495892353</v>
      </c>
    </row>
    <row r="8" spans="1:7" ht="16" thickBot="1" x14ac:dyDescent="0.4">
      <c r="A8" s="107" t="s">
        <v>13</v>
      </c>
      <c r="B8" s="110">
        <v>61.781183916469786</v>
      </c>
      <c r="C8" s="110">
        <v>38.218816083530207</v>
      </c>
      <c r="D8" s="110">
        <v>80.549865103589752</v>
      </c>
      <c r="E8" s="110">
        <v>19.450134896410258</v>
      </c>
      <c r="F8" s="110">
        <v>72.048523041537379</v>
      </c>
      <c r="G8" s="110">
        <v>27.951476958462617</v>
      </c>
    </row>
    <row r="9" spans="1:7" ht="16" thickBot="1" x14ac:dyDescent="0.4">
      <c r="A9" s="107" t="s">
        <v>14</v>
      </c>
      <c r="B9" s="110">
        <v>65.01269029033277</v>
      </c>
      <c r="C9" s="110">
        <v>34.98730970966723</v>
      </c>
      <c r="D9" s="110">
        <v>82.518123446599688</v>
      </c>
      <c r="E9" s="110">
        <v>17.481876553400312</v>
      </c>
      <c r="F9" s="110">
        <v>74.435924597672155</v>
      </c>
      <c r="G9" s="110">
        <v>25.564075402327845</v>
      </c>
    </row>
    <row r="10" spans="1:7" ht="16" thickBot="1" x14ac:dyDescent="0.4">
      <c r="A10" s="107" t="s">
        <v>15</v>
      </c>
      <c r="B10" s="110">
        <v>52.930639577983307</v>
      </c>
      <c r="C10" s="110">
        <v>47.069360422016679</v>
      </c>
      <c r="D10" s="110">
        <v>75.832467111284089</v>
      </c>
      <c r="E10" s="110">
        <v>24.167532888715918</v>
      </c>
      <c r="F10" s="110">
        <v>64.921117355933163</v>
      </c>
      <c r="G10" s="110">
        <v>35.078882644066837</v>
      </c>
    </row>
    <row r="11" spans="1:7" ht="16" thickBot="1" x14ac:dyDescent="0.4">
      <c r="A11" s="107" t="s">
        <v>16</v>
      </c>
      <c r="B11" s="110">
        <v>45.871638110504875</v>
      </c>
      <c r="C11" s="110">
        <v>54.128361889495125</v>
      </c>
      <c r="D11" s="110">
        <v>64.230249961815318</v>
      </c>
      <c r="E11" s="110">
        <v>35.769750038184682</v>
      </c>
      <c r="F11" s="110">
        <v>55.868004050645013</v>
      </c>
      <c r="G11" s="110">
        <v>44.131995949354987</v>
      </c>
    </row>
    <row r="12" spans="1:7" ht="16" thickBot="1" x14ac:dyDescent="0.4">
      <c r="A12" s="107" t="s">
        <v>17</v>
      </c>
      <c r="B12" s="110">
        <v>38.81780218393876</v>
      </c>
      <c r="C12" s="110">
        <v>61.182197816061233</v>
      </c>
      <c r="D12" s="110">
        <v>62.238739545764929</v>
      </c>
      <c r="E12" s="110">
        <v>37.761260454235064</v>
      </c>
      <c r="F12" s="110">
        <v>51.556161618415629</v>
      </c>
      <c r="G12" s="110">
        <v>48.443838381584371</v>
      </c>
    </row>
    <row r="13" spans="1:7" ht="16" thickBot="1" x14ac:dyDescent="0.4">
      <c r="A13" s="107" t="s">
        <v>18</v>
      </c>
      <c r="B13" s="110">
        <v>41.812869012574566</v>
      </c>
      <c r="C13" s="110">
        <v>58.187130987425427</v>
      </c>
      <c r="D13" s="110">
        <v>53.297924103120245</v>
      </c>
      <c r="E13" s="110">
        <v>46.702075896879748</v>
      </c>
      <c r="F13" s="110">
        <v>47.953107516635406</v>
      </c>
      <c r="G13" s="110">
        <v>52.04689248336458</v>
      </c>
    </row>
    <row r="14" spans="1:7" ht="16" thickBot="1" x14ac:dyDescent="0.4">
      <c r="A14" s="107" t="s">
        <v>19</v>
      </c>
      <c r="B14" s="110">
        <v>23.389888430954546</v>
      </c>
      <c r="C14" s="110">
        <v>76.610111569045444</v>
      </c>
      <c r="D14" s="110">
        <v>44.35197556360194</v>
      </c>
      <c r="E14" s="110">
        <v>55.648024436398067</v>
      </c>
      <c r="F14" s="110">
        <v>34.418040357364966</v>
      </c>
      <c r="G14" s="110">
        <v>65.581959642635042</v>
      </c>
    </row>
    <row r="15" spans="1:7" ht="16" thickBot="1" x14ac:dyDescent="0.4">
      <c r="A15" s="107" t="s">
        <v>188</v>
      </c>
      <c r="B15" s="110">
        <v>18.561267612264441</v>
      </c>
      <c r="C15" s="110">
        <v>81.438732387735556</v>
      </c>
      <c r="D15" s="110">
        <v>65.272043359116623</v>
      </c>
      <c r="E15" s="110">
        <v>34.727956640883377</v>
      </c>
      <c r="F15" s="110">
        <v>42.501373223749589</v>
      </c>
      <c r="G15" s="110">
        <v>57.498626776250418</v>
      </c>
    </row>
    <row r="16" spans="1:7" ht="16" thickBot="1" x14ac:dyDescent="0.4">
      <c r="A16" s="107" t="s">
        <v>189</v>
      </c>
      <c r="B16" s="110">
        <v>50.10822554478365</v>
      </c>
      <c r="C16" s="110">
        <v>49.89177445521635</v>
      </c>
      <c r="D16" s="110">
        <v>83.245289050713851</v>
      </c>
      <c r="E16" s="110">
        <v>16.754710949286157</v>
      </c>
      <c r="F16" s="110">
        <v>66.596367074905885</v>
      </c>
      <c r="G16" s="110">
        <v>33.403632925094122</v>
      </c>
    </row>
    <row r="17" spans="1:7" ht="16" thickBot="1" x14ac:dyDescent="0.4">
      <c r="A17" s="208" t="s">
        <v>60</v>
      </c>
      <c r="B17" s="209"/>
      <c r="C17" s="209"/>
      <c r="D17" s="209"/>
      <c r="E17" s="209"/>
      <c r="F17" s="209"/>
      <c r="G17" s="210"/>
    </row>
    <row r="18" spans="1:7" ht="16" thickBot="1" x14ac:dyDescent="0.4">
      <c r="A18" s="108" t="s">
        <v>21</v>
      </c>
      <c r="B18" s="110">
        <v>27.867218921914827</v>
      </c>
      <c r="C18" s="110">
        <v>72.132781078085188</v>
      </c>
      <c r="D18" s="110">
        <v>48.336567695800881</v>
      </c>
      <c r="E18" s="110">
        <v>51.663432304199119</v>
      </c>
      <c r="F18" s="110">
        <v>38.687285203890305</v>
      </c>
      <c r="G18" s="110">
        <v>61.312714796109688</v>
      </c>
    </row>
    <row r="19" spans="1:7" ht="16" thickBot="1" x14ac:dyDescent="0.4">
      <c r="A19" s="109" t="s">
        <v>61</v>
      </c>
      <c r="B19" s="110">
        <v>23.389888430954546</v>
      </c>
      <c r="C19" s="110">
        <v>76.610111569045444</v>
      </c>
      <c r="D19" s="110">
        <v>44.35197556360194</v>
      </c>
      <c r="E19" s="110">
        <v>55.648024436398067</v>
      </c>
      <c r="F19" s="110">
        <v>34.418040357364966</v>
      </c>
      <c r="G19" s="110">
        <v>65.581959642635042</v>
      </c>
    </row>
    <row r="20" spans="1:7" ht="16" thickBot="1" x14ac:dyDescent="0.4">
      <c r="A20" s="109" t="s">
        <v>62</v>
      </c>
      <c r="B20" s="110">
        <v>32.874483434434978</v>
      </c>
      <c r="C20" s="110">
        <v>67.125516565565022</v>
      </c>
      <c r="D20" s="110">
        <v>52.699657526501795</v>
      </c>
      <c r="E20" s="110">
        <v>47.300342473498205</v>
      </c>
      <c r="F20" s="110">
        <v>43.408822191641832</v>
      </c>
      <c r="G20" s="110">
        <v>56.591177808358161</v>
      </c>
    </row>
    <row r="21" spans="1:7" ht="16" thickBot="1" x14ac:dyDescent="0.4">
      <c r="A21" s="25" t="s">
        <v>22</v>
      </c>
      <c r="B21" s="110">
        <v>59.878086679280308</v>
      </c>
      <c r="C21" s="110">
        <v>40.121913320719699</v>
      </c>
      <c r="D21" s="110">
        <v>81.058265987027767</v>
      </c>
      <c r="E21" s="110">
        <v>18.941734012972233</v>
      </c>
      <c r="F21" s="110">
        <v>71.24446487371344</v>
      </c>
      <c r="G21" s="110">
        <v>28.755535126286553</v>
      </c>
    </row>
    <row r="22" spans="1:7" ht="16" thickBot="1" x14ac:dyDescent="0.4">
      <c r="A22" s="26" t="s">
        <v>30</v>
      </c>
      <c r="B22" s="152">
        <v>51.463991078471203</v>
      </c>
      <c r="C22" s="152">
        <v>48.536008921528797</v>
      </c>
      <c r="D22" s="152">
        <v>72.660860624397046</v>
      </c>
      <c r="E22" s="152">
        <v>27.339139375602951</v>
      </c>
      <c r="F22" s="152">
        <v>62.795024376127529</v>
      </c>
      <c r="G22" s="152">
        <v>37.204975623872457</v>
      </c>
    </row>
    <row r="23" spans="1:7" ht="15.5" x14ac:dyDescent="0.35">
      <c r="A23" s="204" t="s">
        <v>295</v>
      </c>
      <c r="B23" s="178"/>
      <c r="C23" s="178"/>
    </row>
  </sheetData>
  <mergeCells count="7">
    <mergeCell ref="A23:C23"/>
    <mergeCell ref="A17:G17"/>
    <mergeCell ref="B3:C3"/>
    <mergeCell ref="D3:E3"/>
    <mergeCell ref="F3:G3"/>
    <mergeCell ref="A5:G5"/>
    <mergeCell ref="A3:A4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6F85-0ED6-42EB-81FE-13DA6B4427C8}">
  <dimension ref="A2:H23"/>
  <sheetViews>
    <sheetView topLeftCell="A7" workbookViewId="0">
      <selection activeCell="A24" sqref="A24"/>
    </sheetView>
  </sheetViews>
  <sheetFormatPr baseColWidth="10" defaultRowHeight="14.5" x14ac:dyDescent="0.35"/>
  <cols>
    <col min="1" max="1" width="39.1796875" customWidth="1"/>
    <col min="2" max="2" width="17" customWidth="1"/>
    <col min="3" max="3" width="15.90625" customWidth="1"/>
    <col min="4" max="4" width="15.08984375" bestFit="1" customWidth="1"/>
    <col min="6" max="6" width="16.6328125" customWidth="1"/>
  </cols>
  <sheetData>
    <row r="2" spans="1:8" ht="16" thickBot="1" x14ac:dyDescent="0.4">
      <c r="A2" s="13" t="s">
        <v>226</v>
      </c>
      <c r="B2" s="13"/>
      <c r="C2" s="13"/>
      <c r="D2" s="13"/>
      <c r="E2" s="13"/>
      <c r="F2" s="13"/>
      <c r="G2" s="13"/>
      <c r="H2" s="13"/>
    </row>
    <row r="3" spans="1:8" ht="16" thickBot="1" x14ac:dyDescent="0.4">
      <c r="A3" s="194" t="s">
        <v>290</v>
      </c>
      <c r="B3" s="196" t="s">
        <v>48</v>
      </c>
      <c r="C3" s="197"/>
      <c r="D3" s="196" t="s">
        <v>29</v>
      </c>
      <c r="E3" s="197"/>
      <c r="F3" s="196" t="s">
        <v>30</v>
      </c>
      <c r="G3" s="212"/>
    </row>
    <row r="4" spans="1:8" ht="16" thickBot="1" x14ac:dyDescent="0.4">
      <c r="A4" s="211"/>
      <c r="B4" s="9" t="s">
        <v>70</v>
      </c>
      <c r="C4" s="9" t="s">
        <v>43</v>
      </c>
      <c r="D4" s="9" t="s">
        <v>70</v>
      </c>
      <c r="E4" s="9" t="s">
        <v>43</v>
      </c>
      <c r="F4" s="9" t="s">
        <v>70</v>
      </c>
      <c r="G4" s="9" t="s">
        <v>43</v>
      </c>
    </row>
    <row r="5" spans="1:8" ht="16" thickBot="1" x14ac:dyDescent="0.4">
      <c r="A5" s="206" t="s">
        <v>10</v>
      </c>
      <c r="B5" s="207"/>
      <c r="C5" s="207"/>
      <c r="D5" s="207"/>
      <c r="E5" s="207"/>
      <c r="F5" s="207"/>
      <c r="G5" s="207"/>
    </row>
    <row r="6" spans="1:8" ht="16" thickBot="1" x14ac:dyDescent="0.4">
      <c r="A6" s="106" t="s">
        <v>11</v>
      </c>
      <c r="B6" s="110">
        <v>45.943410935426087</v>
      </c>
      <c r="C6" s="110">
        <v>54.05658906457392</v>
      </c>
      <c r="D6" s="110">
        <v>71.714296618642081</v>
      </c>
      <c r="E6" s="110">
        <v>28.285703381357923</v>
      </c>
      <c r="F6" s="110">
        <v>60.039791699828591</v>
      </c>
      <c r="G6" s="110">
        <v>39.960208300171409</v>
      </c>
    </row>
    <row r="7" spans="1:8" ht="16" thickBot="1" x14ac:dyDescent="0.4">
      <c r="A7" s="107" t="s">
        <v>12</v>
      </c>
      <c r="B7" s="110">
        <v>38.021753985925116</v>
      </c>
      <c r="C7" s="110">
        <v>61.978246014074877</v>
      </c>
      <c r="D7" s="110">
        <v>50.910880628990718</v>
      </c>
      <c r="E7" s="110">
        <v>49.089119371009296</v>
      </c>
      <c r="F7" s="110">
        <v>44.543048381145994</v>
      </c>
      <c r="G7" s="110">
        <v>55.456951618853992</v>
      </c>
    </row>
    <row r="8" spans="1:8" ht="16" thickBot="1" x14ac:dyDescent="0.4">
      <c r="A8" s="107" t="s">
        <v>13</v>
      </c>
      <c r="B8" s="110">
        <v>53.287926599749177</v>
      </c>
      <c r="C8" s="110">
        <v>46.712073400250816</v>
      </c>
      <c r="D8" s="110">
        <v>65.057214231188226</v>
      </c>
      <c r="E8" s="110">
        <v>34.942785768811774</v>
      </c>
      <c r="F8" s="110">
        <v>59.496300786762625</v>
      </c>
      <c r="G8" s="110">
        <v>40.50369921323739</v>
      </c>
    </row>
    <row r="9" spans="1:8" ht="16" thickBot="1" x14ac:dyDescent="0.4">
      <c r="A9" s="107" t="s">
        <v>14</v>
      </c>
      <c r="B9" s="110">
        <v>48.868033307040562</v>
      </c>
      <c r="C9" s="110">
        <v>51.131966692959438</v>
      </c>
      <c r="D9" s="110">
        <v>66.737072058008181</v>
      </c>
      <c r="E9" s="110">
        <v>33.262927941991819</v>
      </c>
      <c r="F9" s="110">
        <v>58.974246812534162</v>
      </c>
      <c r="G9" s="110">
        <v>41.025753187465838</v>
      </c>
    </row>
    <row r="10" spans="1:8" ht="16" thickBot="1" x14ac:dyDescent="0.4">
      <c r="A10" s="107" t="s">
        <v>15</v>
      </c>
      <c r="B10" s="110">
        <v>45.902474887070802</v>
      </c>
      <c r="C10" s="110">
        <v>54.097525112929191</v>
      </c>
      <c r="D10" s="110">
        <v>53.15692592951612</v>
      </c>
      <c r="E10" s="110">
        <v>46.84307407048388</v>
      </c>
      <c r="F10" s="110">
        <v>49.559591545835005</v>
      </c>
      <c r="G10" s="110">
        <v>50.440408454164995</v>
      </c>
    </row>
    <row r="11" spans="1:8" ht="16" thickBot="1" x14ac:dyDescent="0.4">
      <c r="A11" s="107" t="s">
        <v>16</v>
      </c>
      <c r="B11" s="110">
        <v>20.203437573013279</v>
      </c>
      <c r="C11" s="110">
        <v>79.796562426986725</v>
      </c>
      <c r="D11" s="110">
        <v>43.059741889194584</v>
      </c>
      <c r="E11" s="110">
        <v>56.940258110805409</v>
      </c>
      <c r="F11" s="110">
        <v>36.857011004609838</v>
      </c>
      <c r="G11" s="110">
        <v>63.142988995390162</v>
      </c>
    </row>
    <row r="12" spans="1:8" ht="16" thickBot="1" x14ac:dyDescent="0.4">
      <c r="A12" s="107" t="s">
        <v>17</v>
      </c>
      <c r="B12" s="110">
        <v>27.147521332976488</v>
      </c>
      <c r="C12" s="110">
        <v>72.852478667023519</v>
      </c>
      <c r="D12" s="110">
        <v>42.65020199301032</v>
      </c>
      <c r="E12" s="110">
        <v>57.34979800698968</v>
      </c>
      <c r="F12" s="110">
        <v>36.021122187317204</v>
      </c>
      <c r="G12" s="110">
        <v>63.978877812682789</v>
      </c>
    </row>
    <row r="13" spans="1:8" ht="16" thickBot="1" x14ac:dyDescent="0.4">
      <c r="A13" s="107" t="s">
        <v>18</v>
      </c>
      <c r="B13" s="110">
        <v>41.418513605163625</v>
      </c>
      <c r="C13" s="110">
        <v>58.581486394836368</v>
      </c>
      <c r="D13" s="110">
        <v>47.626584874132213</v>
      </c>
      <c r="E13" s="110">
        <v>52.373415125867787</v>
      </c>
      <c r="F13" s="110">
        <v>46.418703515363127</v>
      </c>
      <c r="G13" s="110">
        <v>53.581296484636873</v>
      </c>
    </row>
    <row r="14" spans="1:8" ht="16" thickBot="1" x14ac:dyDescent="0.4">
      <c r="A14" s="107" t="s">
        <v>19</v>
      </c>
      <c r="B14" s="110">
        <v>12.400654394750815</v>
      </c>
      <c r="C14" s="110">
        <v>87.599345605249184</v>
      </c>
      <c r="D14" s="110">
        <v>31.532731558046585</v>
      </c>
      <c r="E14" s="110">
        <v>68.467268441953408</v>
      </c>
      <c r="F14" s="110">
        <v>23.433446594802266</v>
      </c>
      <c r="G14" s="110">
        <v>76.566553405197752</v>
      </c>
    </row>
    <row r="15" spans="1:8" ht="16" thickBot="1" x14ac:dyDescent="0.4">
      <c r="A15" s="107" t="s">
        <v>188</v>
      </c>
      <c r="B15" s="110">
        <v>28.516321206849803</v>
      </c>
      <c r="C15" s="110">
        <v>71.48367879315019</v>
      </c>
      <c r="D15" s="110">
        <v>52.268804921722577</v>
      </c>
      <c r="E15" s="110">
        <v>47.73119507827743</v>
      </c>
      <c r="F15" s="110">
        <v>42.074848962822323</v>
      </c>
      <c r="G15" s="110">
        <v>57.925151037177677</v>
      </c>
    </row>
    <row r="16" spans="1:8" ht="16" thickBot="1" x14ac:dyDescent="0.4">
      <c r="A16" s="107" t="s">
        <v>189</v>
      </c>
      <c r="B16" s="110">
        <v>56.229099454796014</v>
      </c>
      <c r="C16" s="110">
        <v>43.770900545203993</v>
      </c>
      <c r="D16" s="110">
        <v>79.652467444853315</v>
      </c>
      <c r="E16" s="110">
        <v>20.347532555146699</v>
      </c>
      <c r="F16" s="110">
        <v>68.034666238842149</v>
      </c>
      <c r="G16" s="110">
        <v>31.965333761157851</v>
      </c>
    </row>
    <row r="17" spans="1:7" ht="16" thickBot="1" x14ac:dyDescent="0.4">
      <c r="A17" s="208" t="s">
        <v>60</v>
      </c>
      <c r="B17" s="209"/>
      <c r="C17" s="209"/>
      <c r="D17" s="209"/>
      <c r="E17" s="209"/>
      <c r="F17" s="209"/>
      <c r="G17" s="210"/>
    </row>
    <row r="18" spans="1:7" ht="16" thickBot="1" x14ac:dyDescent="0.4">
      <c r="A18" s="108" t="s">
        <v>21</v>
      </c>
      <c r="B18" s="110">
        <v>17.229747544390349</v>
      </c>
      <c r="C18" s="110">
        <v>82.770252455609665</v>
      </c>
      <c r="D18" s="110">
        <v>32.067118752403559</v>
      </c>
      <c r="E18" s="110">
        <v>67.932881247596427</v>
      </c>
      <c r="F18" s="110">
        <v>25.647979227494446</v>
      </c>
      <c r="G18" s="110">
        <v>74.352020772505554</v>
      </c>
    </row>
    <row r="19" spans="1:7" ht="16" thickBot="1" x14ac:dyDescent="0.4">
      <c r="A19" s="109" t="s">
        <v>61</v>
      </c>
      <c r="B19" s="110">
        <v>12.400654394750815</v>
      </c>
      <c r="C19" s="110">
        <v>87.599345605249184</v>
      </c>
      <c r="D19" s="110">
        <v>31.532731558046585</v>
      </c>
      <c r="E19" s="110">
        <v>68.467268441953408</v>
      </c>
      <c r="F19" s="110">
        <v>23.433446594802266</v>
      </c>
      <c r="G19" s="110">
        <v>76.566553405197752</v>
      </c>
    </row>
    <row r="20" spans="1:7" ht="16" thickBot="1" x14ac:dyDescent="0.4">
      <c r="A20" s="109" t="s">
        <v>62</v>
      </c>
      <c r="B20" s="110">
        <v>22.613893129722999</v>
      </c>
      <c r="C20" s="110">
        <v>77.386106870277004</v>
      </c>
      <c r="D20" s="110">
        <v>32.71390798848055</v>
      </c>
      <c r="E20" s="110">
        <v>67.286092011519457</v>
      </c>
      <c r="F20" s="110">
        <v>28.234618469083468</v>
      </c>
      <c r="G20" s="110">
        <v>71.765381530916528</v>
      </c>
    </row>
    <row r="21" spans="1:7" ht="16" thickBot="1" x14ac:dyDescent="0.4">
      <c r="A21" s="25" t="s">
        <v>22</v>
      </c>
      <c r="B21" s="110">
        <v>49.597913212340345</v>
      </c>
      <c r="C21" s="110">
        <v>50.402086787659648</v>
      </c>
      <c r="D21" s="110">
        <v>65.889421151896087</v>
      </c>
      <c r="E21" s="110">
        <v>34.110578848103913</v>
      </c>
      <c r="F21" s="110">
        <v>58.30498555826177</v>
      </c>
      <c r="G21" s="110">
        <v>41.695014441738223</v>
      </c>
    </row>
    <row r="22" spans="1:7" ht="16" thickBot="1" x14ac:dyDescent="0.4">
      <c r="A22" s="26" t="s">
        <v>30</v>
      </c>
      <c r="B22" s="152">
        <v>40.06094074569895</v>
      </c>
      <c r="C22" s="152">
        <v>59.93905925430105</v>
      </c>
      <c r="D22" s="152">
        <v>54.963740495096403</v>
      </c>
      <c r="E22" s="152">
        <v>45.03625950490359</v>
      </c>
      <c r="F22" s="152">
        <v>48.177912305727027</v>
      </c>
      <c r="G22" s="152">
        <v>51.82208769427298</v>
      </c>
    </row>
    <row r="23" spans="1:7" ht="15.5" x14ac:dyDescent="0.35">
      <c r="A23" s="204" t="s">
        <v>295</v>
      </c>
      <c r="B23" s="178"/>
      <c r="C23" s="178"/>
    </row>
  </sheetData>
  <mergeCells count="7">
    <mergeCell ref="A23:C23"/>
    <mergeCell ref="A3:A4"/>
    <mergeCell ref="A17:G17"/>
    <mergeCell ref="B3:C3"/>
    <mergeCell ref="D3:E3"/>
    <mergeCell ref="F3:G3"/>
    <mergeCell ref="A5:G5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9A74-1861-4CE4-9163-1BBF85C05BC7}">
  <dimension ref="B7:E12"/>
  <sheetViews>
    <sheetView workbookViewId="0">
      <selection activeCell="B13" sqref="B13"/>
    </sheetView>
  </sheetViews>
  <sheetFormatPr baseColWidth="10" defaultRowHeight="14.5" x14ac:dyDescent="0.35"/>
  <sheetData>
    <row r="7" spans="2:5" ht="15.75" customHeight="1" x14ac:dyDescent="0.35">
      <c r="B7" s="213" t="s">
        <v>2</v>
      </c>
      <c r="C7" s="213"/>
      <c r="D7" s="213"/>
      <c r="E7" s="213"/>
    </row>
    <row r="8" spans="2:5" x14ac:dyDescent="0.35">
      <c r="B8" s="213"/>
      <c r="C8" s="213"/>
      <c r="D8" s="213"/>
      <c r="E8" s="213"/>
    </row>
    <row r="9" spans="2:5" x14ac:dyDescent="0.35">
      <c r="B9" s="213"/>
      <c r="C9" s="213"/>
      <c r="D9" s="213"/>
      <c r="E9" s="213"/>
    </row>
    <row r="10" spans="2:5" x14ac:dyDescent="0.35">
      <c r="B10" s="213"/>
      <c r="C10" s="213"/>
      <c r="D10" s="213"/>
      <c r="E10" s="213"/>
    </row>
    <row r="11" spans="2:5" x14ac:dyDescent="0.35">
      <c r="B11" s="213"/>
      <c r="C11" s="213"/>
      <c r="D11" s="213"/>
      <c r="E11" s="213"/>
    </row>
    <row r="12" spans="2:5" x14ac:dyDescent="0.35">
      <c r="B12" s="213"/>
      <c r="C12" s="213"/>
      <c r="D12" s="213"/>
      <c r="E12" s="213"/>
    </row>
  </sheetData>
  <mergeCells count="1">
    <mergeCell ref="B7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FF2E-9031-4009-9BE9-5CA3FD1049C3}">
  <dimension ref="A2:D44"/>
  <sheetViews>
    <sheetView workbookViewId="0">
      <selection activeCell="C5" sqref="C5:C44"/>
    </sheetView>
  </sheetViews>
  <sheetFormatPr baseColWidth="10" defaultColWidth="11.453125" defaultRowHeight="12.5" x14ac:dyDescent="0.25"/>
  <cols>
    <col min="1" max="1" width="111.90625" style="66" customWidth="1"/>
    <col min="2" max="2" width="2" style="64" customWidth="1"/>
    <col min="3" max="3" width="7.90625" style="64" customWidth="1"/>
    <col min="4" max="16384" width="11.453125" style="64"/>
  </cols>
  <sheetData>
    <row r="2" spans="1:4" ht="15" x14ac:dyDescent="0.3">
      <c r="A2" s="71" t="s">
        <v>174</v>
      </c>
      <c r="C2" s="65"/>
      <c r="D2" s="65"/>
    </row>
    <row r="3" spans="1:4" x14ac:dyDescent="0.25">
      <c r="B3" s="167" t="s">
        <v>175</v>
      </c>
      <c r="C3" s="167"/>
    </row>
    <row r="4" spans="1:4" x14ac:dyDescent="0.25">
      <c r="A4" s="67" t="s">
        <v>176</v>
      </c>
    </row>
    <row r="5" spans="1:4" x14ac:dyDescent="0.25">
      <c r="A5" s="66" t="str">
        <f>+Tab1.1!_Toc495579732</f>
        <v>Tableau 1.1: Répartition de la population malienne de 12 ans et plus, par région, milieu, de résidence selon le statut matrimonial (%)</v>
      </c>
      <c r="C5" s="70">
        <v>1</v>
      </c>
    </row>
    <row r="6" spans="1:4" x14ac:dyDescent="0.25">
      <c r="A6" s="66" t="str">
        <f>+Tab1.2!_Toc495579733</f>
        <v xml:space="preserve">Tableau 1.2 : Proportion de la population malienne migratoire par région, milieu, groupe d’âge et par sexe (%) </v>
      </c>
      <c r="C6" s="70">
        <v>2</v>
      </c>
    </row>
    <row r="7" spans="1:4" x14ac:dyDescent="0.25">
      <c r="A7" s="66" t="str">
        <f>+Tab1.3!_Toc495579734</f>
        <v>Tableau 1.3: Répartition des ménages par région, milieu et sexe selon la typologie (%)</v>
      </c>
      <c r="C7" s="70">
        <v>3</v>
      </c>
    </row>
    <row r="8" spans="1:4" x14ac:dyDescent="0.25">
      <c r="A8" s="66" t="str">
        <f>+Tab1.4!_Toc495579735</f>
        <v xml:space="preserve">Tableau 1.4: Répartition des chefs de ménage par région, milieu et sexe selon le niveau d’étude atteint (%) </v>
      </c>
      <c r="C8" s="70">
        <v>4</v>
      </c>
    </row>
    <row r="9" spans="1:4" x14ac:dyDescent="0.25">
      <c r="A9" s="66" t="str">
        <f>+Tab2.1!_Toc495579713</f>
        <v>Tableau 2.1: Taux d’alphabétisation des chefs de ménage par sexe, région et le milieu de résidence (%)</v>
      </c>
      <c r="C9" s="70">
        <v>5</v>
      </c>
    </row>
    <row r="10" spans="1:4" x14ac:dyDescent="0.25">
      <c r="A10" s="66" t="str">
        <f>+Tab1.6!_Toc495579714</f>
        <v xml:space="preserve">Tableau 1.6: Répartition des chefs de ménage selon le statut matrimonial par région, milieu et sexe (%) </v>
      </c>
      <c r="C10" s="70">
        <v>6</v>
      </c>
    </row>
    <row r="11" spans="1:4" x14ac:dyDescent="0.25">
      <c r="A11" s="68" t="s">
        <v>177</v>
      </c>
      <c r="C11" s="70">
        <v>7</v>
      </c>
    </row>
    <row r="12" spans="1:4" x14ac:dyDescent="0.25">
      <c r="A12" s="66" t="str">
        <f>+Tab2.2!_Toc495579736</f>
        <v>Tableau 2.2: Taux de scolarisation au fondamental1 par région, milieu et sexe (%)</v>
      </c>
      <c r="C12" s="70">
        <v>8</v>
      </c>
    </row>
    <row r="13" spans="1:4" x14ac:dyDescent="0.25">
      <c r="A13" s="66" t="str">
        <f>+Tab2.3!_Toc495579738</f>
        <v>Tableau 2.3: Taux de scolarisation au fondamental 2 par région, milieu et sexe (%)</v>
      </c>
      <c r="C13" s="70">
        <v>9</v>
      </c>
    </row>
    <row r="14" spans="1:4" ht="25" x14ac:dyDescent="0.25">
      <c r="A14" s="66" t="str">
        <f>+Tab2.4!_Toc495579715</f>
        <v>Tableau 2.4: Répartition de la population par milieu, sexe selon la raison de non-fréquentation scolaire au premier cycle de l’enseignement fondamental (%)</v>
      </c>
      <c r="C14" s="70">
        <v>10</v>
      </c>
    </row>
    <row r="15" spans="1:4" ht="25" x14ac:dyDescent="0.25">
      <c r="A15" s="66" t="str">
        <f>+Tab2.5!_Toc495579716</f>
        <v>Tableau 2.5: Répartition de la population par milieu, sexe selon la raison de non-fréquentation scolaire au second cycle de l’enseignement fondamental (%)</v>
      </c>
      <c r="C15" s="70">
        <v>11</v>
      </c>
    </row>
    <row r="16" spans="1:4" x14ac:dyDescent="0.25">
      <c r="A16" s="66" t="str">
        <f>+Tab2.6!_Toc495579717</f>
        <v>Tableau 2.5: Taux de redoublement dans les différents cycles de l’enseignement fondamental par région, milieu et selon le sexe (%)</v>
      </c>
      <c r="C16" s="70">
        <v>12</v>
      </c>
    </row>
    <row r="17" spans="1:3" x14ac:dyDescent="0.25">
      <c r="A17" s="66" t="str">
        <f>+Tab2.7!_Toc495579740</f>
        <v>Tableau 2.7: Taux d'alphabétisation des 15 ans et plus (%) par région, milieu et sexe</v>
      </c>
      <c r="C17" s="70">
        <v>13</v>
      </c>
    </row>
    <row r="18" spans="1:3" x14ac:dyDescent="0.25">
      <c r="A18" s="66" t="str">
        <f>+'Tab2.8'!A2</f>
        <v>Tableau 2.8: Taux d'alphabétisation des 15 - 24 ans (%) par région, milieu et sexe</v>
      </c>
      <c r="C18" s="70">
        <v>14</v>
      </c>
    </row>
    <row r="19" spans="1:3" ht="15" x14ac:dyDescent="0.25">
      <c r="A19" s="69" t="s">
        <v>179</v>
      </c>
      <c r="C19" s="70">
        <v>15</v>
      </c>
    </row>
    <row r="20" spans="1:3" ht="25" x14ac:dyDescent="0.25">
      <c r="A20" s="66" t="str">
        <f>+Tab3.1!_Toc495579741</f>
        <v>Tableau 3.1: Répartition de la population malienne malade ou blessée au cours des 3 derniers mois par région, milieu, groupe d’âge et niveau d’instruction (%)</v>
      </c>
      <c r="C20" s="70">
        <v>16</v>
      </c>
    </row>
    <row r="21" spans="1:3" x14ac:dyDescent="0.25">
      <c r="A21" s="66" t="str">
        <f>+Tab3.2!_Toc55224492</f>
        <v xml:space="preserve">Tableau 3.2: Prévalence de certaines maladies au cours des 3 derniers mois par région, milieu, sexe et le groupe d’âge (%) </v>
      </c>
      <c r="C21" s="70">
        <v>17</v>
      </c>
    </row>
    <row r="22" spans="1:3" x14ac:dyDescent="0.25">
      <c r="A22" s="66" t="str">
        <f>+'Tab3.3'!A1</f>
        <v>Tableau 3.3: Proportion des personnes ayant au moins un handicap (%) par région, milieu et sexe</v>
      </c>
      <c r="C22" s="70">
        <v>18</v>
      </c>
    </row>
    <row r="23" spans="1:3" ht="15" x14ac:dyDescent="0.25">
      <c r="A23" s="69" t="s">
        <v>284</v>
      </c>
      <c r="C23" s="70">
        <v>19</v>
      </c>
    </row>
    <row r="24" spans="1:3" x14ac:dyDescent="0.25">
      <c r="A24" s="66" t="str">
        <f>Tab4.1!_Toc495579752</f>
        <v>Tableau 4.1: Répartition des ménages par région, milieu de résidence selon le statut d'occupation du logement (%)</v>
      </c>
      <c r="C24" s="70">
        <v>20</v>
      </c>
    </row>
    <row r="25" spans="1:3" x14ac:dyDescent="0.25">
      <c r="A25" s="66" t="str">
        <f>'Tab4.2'!A2</f>
        <v xml:space="preserve">Tableau 4.2: Répartition des ménages par région, milieu de résidence et selon le type d’habitat du logement (%) </v>
      </c>
      <c r="C25" s="70">
        <v>21</v>
      </c>
    </row>
    <row r="26" spans="1:3" x14ac:dyDescent="0.25">
      <c r="A26" s="66" t="str">
        <f>'Tab4.3'!A1</f>
        <v>Tableau 4.3: Répartition des ménages selon l'accès à l'électricité (%)</v>
      </c>
      <c r="C26" s="70">
        <v>22</v>
      </c>
    </row>
    <row r="27" spans="1:3" x14ac:dyDescent="0.25">
      <c r="A27" s="66" t="str">
        <f>'Tab4.4'!A1</f>
        <v xml:space="preserve">Tableau 4.4: Proportion des ménages disposant de l'électricité selon la région et le milieu (%) </v>
      </c>
      <c r="C27" s="70">
        <v>23</v>
      </c>
    </row>
    <row r="28" spans="1:3" x14ac:dyDescent="0.25">
      <c r="A28" s="66" t="str">
        <f>'Tab4.5'!A1</f>
        <v>Tableau 4.5: Répartition des ménages selon l'accès à l'eau potable (%) [pendant la période normale]</v>
      </c>
      <c r="C28" s="70">
        <v>24</v>
      </c>
    </row>
    <row r="29" spans="1:3" x14ac:dyDescent="0.25">
      <c r="A29" s="66" t="str">
        <f>'Tab4.6'!A1</f>
        <v>Tableau 4.6: Répartition des ménages selon l'accès à l'eau potable (%) [pendant la période sèche]</v>
      </c>
      <c r="C29" s="70">
        <v>25</v>
      </c>
    </row>
    <row r="30" spans="1:3" x14ac:dyDescent="0.25">
      <c r="A30" s="66" t="str">
        <f>'Tab4.7'!A1</f>
        <v xml:space="preserve">Tableau 4.7: Répartition des ménages selon l'accès à l'eau potable (%) </v>
      </c>
      <c r="C30" s="70">
        <v>26</v>
      </c>
    </row>
    <row r="31" spans="1:3" x14ac:dyDescent="0.25">
      <c r="A31" s="66" t="str">
        <f>'Tab4.8'!A2</f>
        <v>Tableau 4.8: Répartition des ménages selon le type de toilettes utilisé (%)</v>
      </c>
      <c r="C31" s="70">
        <v>27</v>
      </c>
    </row>
    <row r="32" spans="1:3" x14ac:dyDescent="0.25">
      <c r="A32" s="66" t="str">
        <f>'Tab4.9'!A1</f>
        <v>Tableau 4.9: Répartition des ménages par région et milieu selon le type de toilette utilisée (%)[3]</v>
      </c>
      <c r="C32" s="70">
        <v>28</v>
      </c>
    </row>
    <row r="33" spans="1:3" x14ac:dyDescent="0.25">
      <c r="A33" s="66" t="str">
        <f>'Tab4.10'!A1</f>
        <v>Tableau 4.10: Répartition des ménages selon le mode d’évacuation des ordures ménagères (%)</v>
      </c>
      <c r="C33" s="70">
        <v>29</v>
      </c>
    </row>
    <row r="34" spans="1:3" x14ac:dyDescent="0.25">
      <c r="A34" s="66" t="str">
        <f>'Tab4.11'!A3</f>
        <v>Tableau 4.11: Répartition des ménages selon le mode d'évacuation des eaux usées (%)</v>
      </c>
      <c r="C34" s="70">
        <v>30</v>
      </c>
    </row>
    <row r="35" spans="1:3" x14ac:dyDescent="0.25">
      <c r="A35" s="66" t="str">
        <f>'Tab4.12'!A2</f>
        <v xml:space="preserve">Tableau 4.12: Proportion de la possession des équipements des ménages selon la région et le milieu (%) </v>
      </c>
      <c r="C35" s="70">
        <v>31</v>
      </c>
    </row>
    <row r="36" spans="1:3" ht="15" x14ac:dyDescent="0.25">
      <c r="A36" s="69" t="s">
        <v>285</v>
      </c>
      <c r="C36" s="70">
        <v>32</v>
      </c>
    </row>
    <row r="37" spans="1:3" x14ac:dyDescent="0.25">
      <c r="A37" s="66" t="str">
        <f>+Tab5.1!_Toc495579760</f>
        <v>Tableau 5.1: Proportion des ménages ayant eu des difficultés pour se nourrir par région et le milieu (%)</v>
      </c>
      <c r="C37" s="70">
        <v>33</v>
      </c>
    </row>
    <row r="38" spans="1:3" x14ac:dyDescent="0.25">
      <c r="A38" s="66" t="str">
        <f>+Tab5.2!_Toc495579761</f>
        <v>Tableau 5.2: Principales stratégies adoptées pour gérer l'insécurité alimentaire dans les ménages, par milieu de résidence (%)</v>
      </c>
      <c r="C38" s="70">
        <v>34</v>
      </c>
    </row>
    <row r="39" spans="1:3" ht="15" x14ac:dyDescent="0.25">
      <c r="A39" s="69" t="s">
        <v>286</v>
      </c>
      <c r="C39" s="70">
        <v>35</v>
      </c>
    </row>
    <row r="40" spans="1:3" x14ac:dyDescent="0.25">
      <c r="A40" s="66" t="str">
        <f>+Tab6.1!_Toc495579726</f>
        <v>Tableau 6.1 : Dépenses trimestrielles des ménages selon le milieu (FCFA)</v>
      </c>
      <c r="C40" s="70">
        <v>36</v>
      </c>
    </row>
    <row r="41" spans="1:3" x14ac:dyDescent="0.25">
      <c r="A41" s="66" t="str">
        <f>+Tab6.2!_Toc24969059</f>
        <v>Tableau 6.2 : Répartition des dépenses par région et milieu selon le mode d’acquisition (%)</v>
      </c>
      <c r="C41" s="70">
        <v>37</v>
      </c>
    </row>
    <row r="42" spans="1:3" x14ac:dyDescent="0.25">
      <c r="A42" s="66" t="str">
        <f>+Tab6.3!_Toc495579727</f>
        <v xml:space="preserve">Tableau 6.3 : Structure de la consommation des ménages par mode d’acquisition selon le milieu (%) </v>
      </c>
      <c r="C42" s="70">
        <v>38</v>
      </c>
    </row>
    <row r="43" spans="1:3" x14ac:dyDescent="0.25">
      <c r="A43" s="66" t="str">
        <f>+Tab6.4!_Toc495579728</f>
        <v xml:space="preserve">Tableau 6.4 : Part des fonctions de consommation selon le milieu de résidence </v>
      </c>
      <c r="C43" s="70">
        <v>39</v>
      </c>
    </row>
    <row r="44" spans="1:3" x14ac:dyDescent="0.25">
      <c r="A44" s="66" t="str">
        <f>+Tab6.5!_Toc55224519</f>
        <v>Tableau 6.5 : Dépenses trimestrielles par région et selon le poste (FCFA)</v>
      </c>
      <c r="C44" s="70">
        <v>40</v>
      </c>
    </row>
  </sheetData>
  <mergeCells count="1">
    <mergeCell ref="B3:C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E742-41E5-4DB6-B87E-B51B4FE11E09}">
  <dimension ref="A1:D34"/>
  <sheetViews>
    <sheetView topLeftCell="A19" workbookViewId="0">
      <selection activeCell="E30" sqref="E30"/>
    </sheetView>
  </sheetViews>
  <sheetFormatPr baseColWidth="10" defaultColWidth="11.54296875" defaultRowHeight="15.5" x14ac:dyDescent="0.35"/>
  <cols>
    <col min="1" max="1" width="57.90625" style="114" customWidth="1"/>
    <col min="2" max="2" width="16.6328125" style="114" customWidth="1"/>
    <col min="3" max="3" width="17.81640625" style="114" customWidth="1"/>
    <col min="4" max="16384" width="11.54296875" style="114"/>
  </cols>
  <sheetData>
    <row r="1" spans="1:4" x14ac:dyDescent="0.35">
      <c r="A1" s="214" t="s">
        <v>76</v>
      </c>
      <c r="B1" s="214"/>
      <c r="C1" s="214"/>
      <c r="D1" s="214"/>
    </row>
    <row r="2" spans="1:4" ht="16" thickBot="1" x14ac:dyDescent="0.4">
      <c r="A2" s="113"/>
      <c r="B2" s="113"/>
    </row>
    <row r="3" spans="1:4" ht="16" thickBot="1" x14ac:dyDescent="0.4">
      <c r="A3" s="147" t="s">
        <v>290</v>
      </c>
      <c r="B3" s="122" t="s">
        <v>48</v>
      </c>
      <c r="C3" s="122" t="s">
        <v>63</v>
      </c>
      <c r="D3" s="123" t="s">
        <v>30</v>
      </c>
    </row>
    <row r="4" spans="1:4" ht="16" thickBot="1" x14ac:dyDescent="0.4">
      <c r="A4" s="215" t="s">
        <v>10</v>
      </c>
      <c r="B4" s="215"/>
      <c r="C4" s="215"/>
      <c r="D4" s="215"/>
    </row>
    <row r="5" spans="1:4" ht="16" thickBot="1" x14ac:dyDescent="0.4">
      <c r="A5" s="12" t="s">
        <v>11</v>
      </c>
      <c r="B5" s="115">
        <v>29.510347229013352</v>
      </c>
      <c r="C5" s="115">
        <v>31.075479082067435</v>
      </c>
      <c r="D5" s="115">
        <v>30.320255125347888</v>
      </c>
    </row>
    <row r="6" spans="1:4" ht="16" thickBot="1" x14ac:dyDescent="0.4">
      <c r="A6" s="12" t="s">
        <v>12</v>
      </c>
      <c r="B6" s="115">
        <v>28.479111365158371</v>
      </c>
      <c r="C6" s="115">
        <v>34.33767409557835</v>
      </c>
      <c r="D6" s="115">
        <v>31.411317265239479</v>
      </c>
    </row>
    <row r="7" spans="1:4" ht="16" thickBot="1" x14ac:dyDescent="0.4">
      <c r="A7" s="12" t="s">
        <v>13</v>
      </c>
      <c r="B7" s="115">
        <v>26.590870707385722</v>
      </c>
      <c r="C7" s="115">
        <v>30.592097380429585</v>
      </c>
      <c r="D7" s="115">
        <v>28.640695154826663</v>
      </c>
    </row>
    <row r="8" spans="1:4" ht="16" thickBot="1" x14ac:dyDescent="0.4">
      <c r="A8" s="12" t="s">
        <v>14</v>
      </c>
      <c r="B8" s="115">
        <v>33.372375045845544</v>
      </c>
      <c r="C8" s="115">
        <v>39.581731978464738</v>
      </c>
      <c r="D8" s="115">
        <v>36.471872540520266</v>
      </c>
    </row>
    <row r="9" spans="1:4" ht="16" thickBot="1" x14ac:dyDescent="0.4">
      <c r="A9" s="12" t="s">
        <v>15</v>
      </c>
      <c r="B9" s="115">
        <v>47.182100952562593</v>
      </c>
      <c r="C9" s="115">
        <v>51.111308580520678</v>
      </c>
      <c r="D9" s="115">
        <v>49.137947745347624</v>
      </c>
    </row>
    <row r="10" spans="1:4" ht="16" thickBot="1" x14ac:dyDescent="0.4">
      <c r="A10" s="12" t="s">
        <v>16</v>
      </c>
      <c r="B10" s="115">
        <v>72.263920543610311</v>
      </c>
      <c r="C10" s="115">
        <v>75.112524388733846</v>
      </c>
      <c r="D10" s="115">
        <v>73.576264386406621</v>
      </c>
    </row>
    <row r="11" spans="1:4" ht="16" thickBot="1" x14ac:dyDescent="0.4">
      <c r="A11" s="12" t="s">
        <v>17</v>
      </c>
      <c r="B11" s="115">
        <v>20.341544659807838</v>
      </c>
      <c r="C11" s="115">
        <v>24.952421573286934</v>
      </c>
      <c r="D11" s="115">
        <v>22.651879170199994</v>
      </c>
    </row>
    <row r="12" spans="1:4" ht="16" thickBot="1" x14ac:dyDescent="0.4">
      <c r="A12" s="12" t="s">
        <v>18</v>
      </c>
      <c r="B12" s="115">
        <v>47.3652109800042</v>
      </c>
      <c r="C12" s="115">
        <v>53.715354491835264</v>
      </c>
      <c r="D12" s="115">
        <v>50.541694155679053</v>
      </c>
    </row>
    <row r="13" spans="1:4" ht="16" thickBot="1" x14ac:dyDescent="0.4">
      <c r="A13" s="12" t="s">
        <v>19</v>
      </c>
      <c r="B13" s="115">
        <v>22.575674451766133</v>
      </c>
      <c r="C13" s="115">
        <v>29.718116287954068</v>
      </c>
      <c r="D13" s="115">
        <v>26.26399240330846</v>
      </c>
    </row>
    <row r="14" spans="1:4" ht="16" thickBot="1" x14ac:dyDescent="0.4">
      <c r="A14" s="12" t="s">
        <v>188</v>
      </c>
      <c r="B14" s="115">
        <v>37.968351394883797</v>
      </c>
      <c r="C14" s="115">
        <v>39.998249119960107</v>
      </c>
      <c r="D14" s="115">
        <v>38.84256524513853</v>
      </c>
    </row>
    <row r="15" spans="1:4" ht="16" thickBot="1" x14ac:dyDescent="0.4">
      <c r="A15" s="12" t="s">
        <v>189</v>
      </c>
      <c r="B15" s="115">
        <v>35.329586927860582</v>
      </c>
      <c r="C15" s="115">
        <v>36.238904066470049</v>
      </c>
      <c r="D15" s="115">
        <v>35.740116854994554</v>
      </c>
    </row>
    <row r="16" spans="1:4" ht="16" thickBot="1" x14ac:dyDescent="0.4">
      <c r="A16" s="215" t="s">
        <v>66</v>
      </c>
      <c r="B16" s="215"/>
      <c r="C16" s="215"/>
      <c r="D16" s="215" t="e">
        <v>#DIV/0!</v>
      </c>
    </row>
    <row r="17" spans="1:4" ht="16" thickBot="1" x14ac:dyDescent="0.4">
      <c r="A17" s="116" t="s">
        <v>21</v>
      </c>
      <c r="B17" s="115">
        <v>28.839408992260473</v>
      </c>
      <c r="C17" s="115">
        <v>34.801089054283942</v>
      </c>
      <c r="D17" s="115">
        <v>31.888639674776424</v>
      </c>
    </row>
    <row r="18" spans="1:4" ht="16" thickBot="1" x14ac:dyDescent="0.4">
      <c r="A18" s="116" t="s">
        <v>22</v>
      </c>
      <c r="B18" s="115">
        <v>34.492393390130005</v>
      </c>
      <c r="C18" s="115">
        <v>38.138763197552272</v>
      </c>
      <c r="D18" s="115">
        <v>36.321037155411787</v>
      </c>
    </row>
    <row r="19" spans="1:4" ht="16" thickBot="1" x14ac:dyDescent="0.4">
      <c r="A19" s="215" t="s">
        <v>23</v>
      </c>
      <c r="B19" s="215"/>
      <c r="C19" s="215"/>
      <c r="D19" s="215" t="e">
        <v>#DIV/0!</v>
      </c>
    </row>
    <row r="20" spans="1:4" ht="16" thickBot="1" x14ac:dyDescent="0.4">
      <c r="A20" s="116" t="s">
        <v>89</v>
      </c>
      <c r="B20" s="117">
        <v>45.036478357329933</v>
      </c>
      <c r="C20" s="117">
        <v>42.635681702248206</v>
      </c>
      <c r="D20" s="117">
        <v>43.915331311802049</v>
      </c>
    </row>
    <row r="21" spans="1:4" ht="16" thickBot="1" x14ac:dyDescent="0.4">
      <c r="A21" s="116" t="s">
        <v>71</v>
      </c>
      <c r="B21" s="117">
        <v>35.25889229436244</v>
      </c>
      <c r="C21" s="117">
        <v>34.916277650950853</v>
      </c>
      <c r="D21" s="117">
        <v>35.096408511328399</v>
      </c>
    </row>
    <row r="22" spans="1:4" ht="16" thickBot="1" x14ac:dyDescent="0.4">
      <c r="A22" s="116" t="s">
        <v>72</v>
      </c>
      <c r="B22" s="117">
        <v>28.578944103984043</v>
      </c>
      <c r="C22" s="117">
        <v>27.347496963827851</v>
      </c>
      <c r="D22" s="117">
        <v>27.992807173070684</v>
      </c>
    </row>
    <row r="23" spans="1:4" ht="16" thickBot="1" x14ac:dyDescent="0.4">
      <c r="A23" s="116" t="s">
        <v>73</v>
      </c>
      <c r="B23" s="117">
        <v>24.286795012058537</v>
      </c>
      <c r="C23" s="117">
        <v>35.785750096872889</v>
      </c>
      <c r="D23" s="117">
        <v>30.554638947299225</v>
      </c>
    </row>
    <row r="24" spans="1:4" ht="16" thickBot="1" x14ac:dyDescent="0.4">
      <c r="A24" s="116" t="s">
        <v>90</v>
      </c>
      <c r="B24" s="117">
        <v>54.509824519652398</v>
      </c>
      <c r="C24" s="117">
        <v>61.49984296055375</v>
      </c>
      <c r="D24" s="117">
        <v>57.685098375197654</v>
      </c>
    </row>
    <row r="25" spans="1:4" ht="16" thickBot="1" x14ac:dyDescent="0.4">
      <c r="A25" s="215" t="s">
        <v>227</v>
      </c>
      <c r="B25" s="215"/>
      <c r="C25" s="215"/>
      <c r="D25" s="215" t="e">
        <v>#DIV/0!</v>
      </c>
    </row>
    <row r="26" spans="1:4" ht="16" thickBot="1" x14ac:dyDescent="0.4">
      <c r="A26" s="116" t="s">
        <v>228</v>
      </c>
      <c r="B26" s="117">
        <v>29.977839417359693</v>
      </c>
      <c r="C26" s="117">
        <v>28.963831474005957</v>
      </c>
      <c r="D26" s="117">
        <v>29.491426415515111</v>
      </c>
    </row>
    <row r="27" spans="1:4" ht="16" thickBot="1" x14ac:dyDescent="0.4">
      <c r="A27" s="116" t="s">
        <v>229</v>
      </c>
      <c r="B27" s="117">
        <v>26.052136431938589</v>
      </c>
      <c r="C27" s="117">
        <v>36.963150232176282</v>
      </c>
      <c r="D27" s="117">
        <v>31.09480143588997</v>
      </c>
    </row>
    <row r="28" spans="1:4" ht="16" thickBot="1" x14ac:dyDescent="0.4">
      <c r="A28" s="116" t="s">
        <v>74</v>
      </c>
      <c r="B28" s="117">
        <v>26.304775842316165</v>
      </c>
      <c r="C28" s="117">
        <v>39.46159910038071</v>
      </c>
      <c r="D28" s="117">
        <v>32.055157656009932</v>
      </c>
    </row>
    <row r="29" spans="1:4" ht="16" thickBot="1" x14ac:dyDescent="0.4">
      <c r="A29" s="116" t="s">
        <v>230</v>
      </c>
      <c r="B29" s="117">
        <v>22.279733551320646</v>
      </c>
      <c r="C29" s="117">
        <v>36.202261788975164</v>
      </c>
      <c r="D29" s="117">
        <v>27.52409528269424</v>
      </c>
    </row>
    <row r="30" spans="1:4" ht="16" thickBot="1" x14ac:dyDescent="0.4">
      <c r="A30" s="116" t="s">
        <v>231</v>
      </c>
      <c r="B30" s="117">
        <v>25.041885351452091</v>
      </c>
      <c r="C30" s="117">
        <v>38.428586493321781</v>
      </c>
      <c r="D30" s="117">
        <v>30.910090982757971</v>
      </c>
    </row>
    <row r="31" spans="1:4" ht="16" thickBot="1" x14ac:dyDescent="0.4">
      <c r="A31" s="116" t="s">
        <v>232</v>
      </c>
      <c r="B31" s="117">
        <v>25.973227520382508</v>
      </c>
      <c r="C31" s="117">
        <v>41.487892319828219</v>
      </c>
      <c r="D31" s="117">
        <v>32.264244724367778</v>
      </c>
    </row>
    <row r="32" spans="1:4" ht="16" thickBot="1" x14ac:dyDescent="0.4">
      <c r="A32" s="116" t="s">
        <v>75</v>
      </c>
      <c r="B32" s="117">
        <v>20.338227834185975</v>
      </c>
      <c r="C32" s="117">
        <v>34.091805691056649</v>
      </c>
      <c r="D32" s="117">
        <v>23.700371798648192</v>
      </c>
    </row>
    <row r="33" spans="1:4" s="121" customFormat="1" ht="16" thickBot="1" x14ac:dyDescent="0.4">
      <c r="A33" s="118" t="s">
        <v>187</v>
      </c>
      <c r="B33" s="119">
        <v>25.328177301480292</v>
      </c>
      <c r="C33" s="119">
        <v>37.663352123971009</v>
      </c>
      <c r="D33" s="120">
        <v>30.692750358834697</v>
      </c>
    </row>
    <row r="34" spans="1:4" x14ac:dyDescent="0.35">
      <c r="A34" s="204" t="s">
        <v>295</v>
      </c>
      <c r="B34" s="178"/>
      <c r="C34" s="178"/>
    </row>
  </sheetData>
  <mergeCells count="6">
    <mergeCell ref="A1:D1"/>
    <mergeCell ref="A16:D16"/>
    <mergeCell ref="A19:D19"/>
    <mergeCell ref="A25:D25"/>
    <mergeCell ref="A34:C34"/>
    <mergeCell ref="A4:D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2231-2FCB-4F46-8FB1-CB226A746796}">
  <dimension ref="A1:O30"/>
  <sheetViews>
    <sheetView topLeftCell="A16" workbookViewId="0">
      <selection activeCell="A30" sqref="A30:O30"/>
    </sheetView>
  </sheetViews>
  <sheetFormatPr baseColWidth="10" defaultRowHeight="14.5" x14ac:dyDescent="0.35"/>
  <cols>
    <col min="1" max="1" width="30.08984375" customWidth="1"/>
    <col min="2" max="2" width="21.90625" customWidth="1"/>
    <col min="3" max="3" width="20" customWidth="1"/>
    <col min="4" max="4" width="19" customWidth="1"/>
  </cols>
  <sheetData>
    <row r="1" spans="1:15" ht="45.75" customHeight="1" thickBot="1" x14ac:dyDescent="0.4">
      <c r="A1" s="201" t="s">
        <v>91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15" ht="47" thickBot="1" x14ac:dyDescent="0.4">
      <c r="A2" s="146" t="s">
        <v>290</v>
      </c>
      <c r="B2" s="10" t="s">
        <v>233</v>
      </c>
      <c r="C2" s="10" t="s">
        <v>234</v>
      </c>
      <c r="D2" s="10" t="s">
        <v>235</v>
      </c>
      <c r="E2" s="10" t="s">
        <v>236</v>
      </c>
      <c r="F2" s="10" t="s">
        <v>237</v>
      </c>
      <c r="G2" s="10" t="s">
        <v>238</v>
      </c>
      <c r="H2" s="10" t="s">
        <v>239</v>
      </c>
      <c r="I2" s="10" t="s">
        <v>240</v>
      </c>
      <c r="J2" s="10" t="s">
        <v>241</v>
      </c>
      <c r="K2" s="10" t="s">
        <v>242</v>
      </c>
      <c r="L2" s="10" t="s">
        <v>78</v>
      </c>
      <c r="M2" s="10" t="s">
        <v>77</v>
      </c>
      <c r="N2" s="10" t="s">
        <v>243</v>
      </c>
      <c r="O2" s="10" t="s">
        <v>79</v>
      </c>
    </row>
    <row r="3" spans="1:15" ht="16" thickBot="1" x14ac:dyDescent="0.4">
      <c r="A3" s="216" t="s">
        <v>10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8"/>
    </row>
    <row r="4" spans="1:15" ht="16" thickBot="1" x14ac:dyDescent="0.4">
      <c r="A4" s="6" t="s">
        <v>80</v>
      </c>
      <c r="B4" s="77">
        <v>23.598547590356016</v>
      </c>
      <c r="C4" s="77">
        <v>0.33720894677628632</v>
      </c>
      <c r="D4" s="77">
        <v>2.4600818341389279</v>
      </c>
      <c r="E4" s="77">
        <v>3.6490409335483815</v>
      </c>
      <c r="F4" s="77">
        <v>0.41645045410800569</v>
      </c>
      <c r="G4" s="77">
        <v>0.12639118014396655</v>
      </c>
      <c r="H4" s="77">
        <v>0.28134488619651782</v>
      </c>
      <c r="I4" s="77">
        <v>0.13380197560102253</v>
      </c>
      <c r="J4" s="77">
        <v>0.2434730081775236</v>
      </c>
      <c r="K4" s="77">
        <v>0.58867368874265946</v>
      </c>
      <c r="L4" s="77">
        <v>1.0091336948595926</v>
      </c>
      <c r="M4" s="77">
        <v>0.36726450439614455</v>
      </c>
      <c r="N4" s="77">
        <v>0.75544797720824242</v>
      </c>
      <c r="O4" s="32">
        <v>3073243.5845160736</v>
      </c>
    </row>
    <row r="5" spans="1:15" ht="16" thickBot="1" x14ac:dyDescent="0.4">
      <c r="A5" s="6" t="s">
        <v>81</v>
      </c>
      <c r="B5" s="77">
        <v>17.304804873455314</v>
      </c>
      <c r="C5" s="77">
        <v>0.65935381080531341</v>
      </c>
      <c r="D5" s="77">
        <v>2.2333840368606586</v>
      </c>
      <c r="E5" s="77">
        <v>6.7038348687492864</v>
      </c>
      <c r="F5" s="77">
        <v>0.32572186557474414</v>
      </c>
      <c r="G5" s="77">
        <v>0.22338113365035372</v>
      </c>
      <c r="H5" s="77">
        <v>0.46576837056642206</v>
      </c>
      <c r="I5" s="77">
        <v>0.2805590072266278</v>
      </c>
      <c r="J5" s="77">
        <v>1.1745856966227659</v>
      </c>
      <c r="K5" s="77">
        <v>0.68573570014696328</v>
      </c>
      <c r="L5" s="77">
        <v>2.6173904128245287</v>
      </c>
      <c r="M5" s="77">
        <v>1.7615211975658376</v>
      </c>
      <c r="N5" s="77">
        <v>0.36965973587133827</v>
      </c>
      <c r="O5" s="32">
        <v>3743023.3265556078</v>
      </c>
    </row>
    <row r="6" spans="1:15" ht="16" thickBot="1" x14ac:dyDescent="0.4">
      <c r="A6" s="6" t="s">
        <v>82</v>
      </c>
      <c r="B6" s="77">
        <v>20.606102225964033</v>
      </c>
      <c r="C6" s="77">
        <v>0.35592325693859467</v>
      </c>
      <c r="D6" s="77">
        <v>2.7303058600369132</v>
      </c>
      <c r="E6" s="77">
        <v>1.1688915436612184</v>
      </c>
      <c r="F6" s="77">
        <v>0.1299301840532042</v>
      </c>
      <c r="G6" s="77">
        <v>0.47630394929846359</v>
      </c>
      <c r="H6" s="77">
        <v>0.52678304422949684</v>
      </c>
      <c r="I6" s="77">
        <v>0.2455646911330096</v>
      </c>
      <c r="J6" s="77">
        <v>0.57816628451759</v>
      </c>
      <c r="K6" s="77">
        <v>0.6601066250484755</v>
      </c>
      <c r="L6" s="77">
        <v>1.246511656297655</v>
      </c>
      <c r="M6" s="77">
        <v>0.78127583171992165</v>
      </c>
      <c r="N6" s="77">
        <v>0.98699000122924507</v>
      </c>
      <c r="O6" s="32">
        <v>4065701.5311130383</v>
      </c>
    </row>
    <row r="7" spans="1:15" ht="16" thickBot="1" x14ac:dyDescent="0.4">
      <c r="A7" s="6" t="s">
        <v>83</v>
      </c>
      <c r="B7" s="77">
        <v>17.520554275168088</v>
      </c>
      <c r="C7" s="77">
        <v>0.21277761074228194</v>
      </c>
      <c r="D7" s="77">
        <v>2.4097235876699439</v>
      </c>
      <c r="E7" s="77">
        <v>11.808785898529331</v>
      </c>
      <c r="F7" s="77">
        <v>0.28748623564303027</v>
      </c>
      <c r="G7" s="77">
        <v>0.42376963239664117</v>
      </c>
      <c r="H7" s="77">
        <v>0.61982628156949471</v>
      </c>
      <c r="I7" s="77">
        <v>0.14831471767277105</v>
      </c>
      <c r="J7" s="77">
        <v>0.12538148715306457</v>
      </c>
      <c r="K7" s="77">
        <v>1.2486957054479726</v>
      </c>
      <c r="L7" s="77">
        <v>2.3668109106479127</v>
      </c>
      <c r="M7" s="77">
        <v>1.7638251839432213</v>
      </c>
      <c r="N7" s="77">
        <v>1.1407516918729403</v>
      </c>
      <c r="O7" s="32">
        <v>3605081.4871593416</v>
      </c>
    </row>
    <row r="8" spans="1:15" ht="16" thickBot="1" x14ac:dyDescent="0.4">
      <c r="A8" s="6" t="s">
        <v>84</v>
      </c>
      <c r="B8" s="77">
        <v>34.084346268810826</v>
      </c>
      <c r="C8" s="77">
        <v>4.2316747540754385</v>
      </c>
      <c r="D8" s="77">
        <v>3.8997208010715205</v>
      </c>
      <c r="E8" s="77">
        <v>8.1641416158785489</v>
      </c>
      <c r="F8" s="77">
        <v>0.4156302106223676</v>
      </c>
      <c r="G8" s="77">
        <v>0.32415740284473454</v>
      </c>
      <c r="H8" s="77">
        <v>0.51108416681431013</v>
      </c>
      <c r="I8" s="77">
        <v>0.23149717330770472</v>
      </c>
      <c r="J8" s="77">
        <v>2.558415479901166</v>
      </c>
      <c r="K8" s="77">
        <v>0.99975566147243089</v>
      </c>
      <c r="L8" s="77">
        <v>4.0511593374874231</v>
      </c>
      <c r="M8" s="77">
        <v>6.0022999871120968</v>
      </c>
      <c r="N8" s="77">
        <v>1.5334534024492836</v>
      </c>
      <c r="O8" s="32">
        <v>3130136.4989837357</v>
      </c>
    </row>
    <row r="9" spans="1:15" ht="16" thickBot="1" x14ac:dyDescent="0.4">
      <c r="A9" s="6" t="s">
        <v>16</v>
      </c>
      <c r="B9" s="77">
        <v>61.440796842118694</v>
      </c>
      <c r="C9" s="77">
        <v>1.3018129356933557</v>
      </c>
      <c r="D9" s="77">
        <v>22.613330091204499</v>
      </c>
      <c r="E9" s="77">
        <v>23.701983965734684</v>
      </c>
      <c r="F9" s="77"/>
      <c r="G9" s="77">
        <v>6.5949711400170211E-2</v>
      </c>
      <c r="H9" s="77">
        <v>0.37017159496724794</v>
      </c>
      <c r="I9" s="77">
        <v>0.47951019941715634</v>
      </c>
      <c r="J9" s="77">
        <v>2.5076348827461499</v>
      </c>
      <c r="K9" s="77">
        <v>0.90825261612564578</v>
      </c>
      <c r="L9" s="77">
        <v>20.640436989978728</v>
      </c>
      <c r="M9" s="77">
        <v>24.604207175425451</v>
      </c>
      <c r="N9" s="77">
        <v>2.0891168731390461</v>
      </c>
      <c r="O9" s="32">
        <v>1007695.3787852798</v>
      </c>
    </row>
    <row r="10" spans="1:15" ht="16" thickBot="1" x14ac:dyDescent="0.4">
      <c r="A10" s="6" t="s">
        <v>17</v>
      </c>
      <c r="B10" s="77">
        <v>16.945112880056449</v>
      </c>
      <c r="C10" s="77">
        <v>0.33663301279056601</v>
      </c>
      <c r="D10" s="77">
        <v>1.9197722134532877</v>
      </c>
      <c r="E10" s="77">
        <v>1.7962472206884617</v>
      </c>
      <c r="F10" s="77">
        <v>7.5500767776988706E-2</v>
      </c>
      <c r="G10" s="77">
        <v>0.15666011420508891</v>
      </c>
      <c r="H10" s="77">
        <v>0.11598371293736652</v>
      </c>
      <c r="I10" s="77">
        <v>0.3755649853722513</v>
      </c>
      <c r="J10" s="77">
        <v>0.11475474105458354</v>
      </c>
      <c r="K10" s="77">
        <v>0.82219705545002597</v>
      </c>
      <c r="L10" s="77">
        <v>0.33156008351584193</v>
      </c>
      <c r="M10" s="77">
        <v>0.64814076326834535</v>
      </c>
      <c r="N10" s="77">
        <v>0.38490144584669883</v>
      </c>
      <c r="O10" s="32">
        <v>578322.6440052687</v>
      </c>
    </row>
    <row r="11" spans="1:15" ht="16" thickBot="1" x14ac:dyDescent="0.4">
      <c r="A11" s="6" t="s">
        <v>18</v>
      </c>
      <c r="B11" s="77">
        <v>33.501539576089016</v>
      </c>
      <c r="C11" s="77">
        <v>4.9195305808456871</v>
      </c>
      <c r="D11" s="77">
        <v>8.9555223731530269</v>
      </c>
      <c r="E11" s="77">
        <v>23.216085137887653</v>
      </c>
      <c r="F11" s="77">
        <v>1.0218502207314331</v>
      </c>
      <c r="G11" s="77">
        <v>15.963254111813708</v>
      </c>
      <c r="H11" s="77">
        <v>3.0677791015606379</v>
      </c>
      <c r="I11" s="77">
        <v>0.20346759143858401</v>
      </c>
      <c r="J11" s="77">
        <v>0.96118824374035894</v>
      </c>
      <c r="K11" s="77">
        <v>9.0471853613238049E-2</v>
      </c>
      <c r="L11" s="77">
        <v>6.8087688000667805</v>
      </c>
      <c r="M11" s="77">
        <v>7.1963701804188558</v>
      </c>
      <c r="N11" s="77">
        <v>0.93179225473757743</v>
      </c>
      <c r="O11" s="32">
        <v>102708.34386492486</v>
      </c>
    </row>
    <row r="12" spans="1:15" ht="16" thickBot="1" x14ac:dyDescent="0.4">
      <c r="A12" s="6" t="s">
        <v>85</v>
      </c>
      <c r="B12" s="77">
        <v>12.981903944966582</v>
      </c>
      <c r="C12" s="77">
        <v>0.46279187019601159</v>
      </c>
      <c r="D12" s="77">
        <v>1.6969277592979111</v>
      </c>
      <c r="E12" s="77">
        <v>1.9145493111210967</v>
      </c>
      <c r="F12" s="77">
        <v>0.37068938678960522</v>
      </c>
      <c r="G12" s="77">
        <v>0.70746699280938818</v>
      </c>
      <c r="H12" s="77">
        <v>0.46669581537111748</v>
      </c>
      <c r="I12" s="77">
        <v>0.35128097294545552</v>
      </c>
      <c r="J12" s="77">
        <v>0.57810835130888827</v>
      </c>
      <c r="K12" s="77">
        <v>2.2048755809519274</v>
      </c>
      <c r="L12" s="77">
        <v>1.9808078669165365</v>
      </c>
      <c r="M12" s="77">
        <v>1.5685715953931663</v>
      </c>
      <c r="N12" s="77">
        <v>1.6948360198318135</v>
      </c>
      <c r="O12" s="32">
        <v>2701067.7722442155</v>
      </c>
    </row>
    <row r="13" spans="1:15" ht="16" thickBot="1" x14ac:dyDescent="0.4">
      <c r="A13" s="12" t="s">
        <v>188</v>
      </c>
      <c r="B13" s="77">
        <v>27.726760392147892</v>
      </c>
      <c r="C13" s="77">
        <v>5.8101371611436621</v>
      </c>
      <c r="D13" s="77">
        <v>1.72994217271405</v>
      </c>
      <c r="E13" s="77">
        <v>14.018498605291112</v>
      </c>
      <c r="F13" s="77">
        <v>0.24902183516768281</v>
      </c>
      <c r="G13" s="77">
        <v>0.55491098141722006</v>
      </c>
      <c r="H13" s="77">
        <v>0.441160885713274</v>
      </c>
      <c r="I13" s="77"/>
      <c r="J13" s="77">
        <v>0.11375009570394616</v>
      </c>
      <c r="K13" s="77">
        <v>0.96603650656707885</v>
      </c>
      <c r="L13" s="77">
        <v>1.0237508613355155</v>
      </c>
      <c r="M13" s="77">
        <v>0.79625066992762317</v>
      </c>
      <c r="N13" s="77">
        <v>0.27407281123705146</v>
      </c>
      <c r="O13" s="32">
        <v>31777.090358392965</v>
      </c>
    </row>
    <row r="14" spans="1:15" ht="16" thickBot="1" x14ac:dyDescent="0.4">
      <c r="A14" s="12" t="s">
        <v>189</v>
      </c>
      <c r="B14" s="77">
        <v>26.572210994871305</v>
      </c>
      <c r="C14" s="77">
        <v>0.42773755151952303</v>
      </c>
      <c r="D14" s="77">
        <v>1.2868412264194062</v>
      </c>
      <c r="E14" s="77">
        <v>7.3987287978469443</v>
      </c>
      <c r="F14" s="77">
        <v>0.20512577474894153</v>
      </c>
      <c r="G14" s="77">
        <v>0.2527852788892509</v>
      </c>
      <c r="H14" s="77">
        <v>1.2112834905805838</v>
      </c>
      <c r="I14" s="77"/>
      <c r="J14" s="77">
        <v>0.21021572216255047</v>
      </c>
      <c r="K14" s="77">
        <v>0.55560112936362516</v>
      </c>
      <c r="L14" s="77">
        <v>1.6905923965511276</v>
      </c>
      <c r="M14" s="77">
        <v>5.7276170011644929</v>
      </c>
      <c r="N14" s="77">
        <v>1.1917820560675039</v>
      </c>
      <c r="O14" s="32">
        <v>255242.3419148587</v>
      </c>
    </row>
    <row r="15" spans="1:15" ht="16" thickBot="1" x14ac:dyDescent="0.4">
      <c r="A15" s="216" t="s">
        <v>60</v>
      </c>
      <c r="B15" s="217" t="e">
        <f>#REF!/O15*100</f>
        <v>#REF!</v>
      </c>
      <c r="C15" s="217" t="e">
        <f>#REF!/O15*100</f>
        <v>#REF!</v>
      </c>
      <c r="D15" s="217" t="e">
        <f>#REF!/O15*100</f>
        <v>#REF!</v>
      </c>
      <c r="E15" s="217" t="e">
        <f>#REF!/O15*100</f>
        <v>#REF!</v>
      </c>
      <c r="F15" s="217" t="e">
        <f>#REF!/O15*100</f>
        <v>#REF!</v>
      </c>
      <c r="G15" s="217" t="e">
        <f>#REF!/O15*100</f>
        <v>#REF!</v>
      </c>
      <c r="H15" s="217" t="e">
        <f>#REF!/O15*100</f>
        <v>#REF!</v>
      </c>
      <c r="I15" s="217" t="e">
        <f>#REF!/O15*100</f>
        <v>#REF!</v>
      </c>
      <c r="J15" s="217" t="e">
        <f>#REF!/O15*100</f>
        <v>#REF!</v>
      </c>
      <c r="K15" s="217" t="e">
        <f>#REF!/O15*100</f>
        <v>#REF!</v>
      </c>
      <c r="L15" s="217" t="e">
        <f>#REF!/O15*100</f>
        <v>#REF!</v>
      </c>
      <c r="M15" s="217" t="e">
        <f>#REF!/O15*100</f>
        <v>#REF!</v>
      </c>
      <c r="N15" s="217" t="e">
        <f>#REF!/O15*100</f>
        <v>#REF!</v>
      </c>
      <c r="O15" s="218"/>
    </row>
    <row r="16" spans="1:15" ht="16" thickBot="1" x14ac:dyDescent="0.4">
      <c r="A16" s="6" t="s">
        <v>21</v>
      </c>
      <c r="B16" s="77">
        <v>19.650642559895999</v>
      </c>
      <c r="C16" s="77">
        <v>0.9004665115356606</v>
      </c>
      <c r="D16" s="77">
        <v>2.7689774053750931</v>
      </c>
      <c r="E16" s="77">
        <v>4.0995089916755125</v>
      </c>
      <c r="F16" s="77">
        <v>0.32166786096149358</v>
      </c>
      <c r="G16" s="77">
        <v>0.65135315117301162</v>
      </c>
      <c r="H16" s="77">
        <v>0.56316035223576177</v>
      </c>
      <c r="I16" s="77">
        <v>0.34715137542041047</v>
      </c>
      <c r="J16" s="77">
        <v>0.78700767216301237</v>
      </c>
      <c r="K16" s="77">
        <v>1.7291309383058699</v>
      </c>
      <c r="L16" s="77">
        <v>2.5331239166600765</v>
      </c>
      <c r="M16" s="77">
        <v>2.3812189213049706</v>
      </c>
      <c r="N16" s="77">
        <v>1.5482012572906507</v>
      </c>
      <c r="O16" s="32">
        <v>5305971.9998810533</v>
      </c>
    </row>
    <row r="17" spans="1:15" ht="16" thickBot="1" x14ac:dyDescent="0.4">
      <c r="A17" s="20" t="s">
        <v>86</v>
      </c>
      <c r="B17" s="77">
        <v>12.981903944966582</v>
      </c>
      <c r="C17" s="77">
        <v>0.46279187019601159</v>
      </c>
      <c r="D17" s="77">
        <v>1.6969277592979111</v>
      </c>
      <c r="E17" s="77">
        <v>1.9145493111210967</v>
      </c>
      <c r="F17" s="77">
        <v>0.37068938678960522</v>
      </c>
      <c r="G17" s="77">
        <v>0.70746699280938818</v>
      </c>
      <c r="H17" s="77">
        <v>0.46669581537111748</v>
      </c>
      <c r="I17" s="77">
        <v>0.35128097294545552</v>
      </c>
      <c r="J17" s="77">
        <v>0.57810835130888827</v>
      </c>
      <c r="K17" s="77">
        <v>2.2048755809519274</v>
      </c>
      <c r="L17" s="77">
        <v>1.9808078669165365</v>
      </c>
      <c r="M17" s="77">
        <v>1.5685715953931663</v>
      </c>
      <c r="N17" s="77">
        <v>1.6948360198318135</v>
      </c>
      <c r="O17" s="33">
        <v>2701067.7722442155</v>
      </c>
    </row>
    <row r="18" spans="1:15" ht="16" thickBot="1" x14ac:dyDescent="0.4">
      <c r="A18" s="20" t="s">
        <v>87</v>
      </c>
      <c r="B18" s="77">
        <v>26.565566633954791</v>
      </c>
      <c r="C18" s="77">
        <v>1.3542985011759858</v>
      </c>
      <c r="D18" s="77">
        <v>3.880603206639742</v>
      </c>
      <c r="E18" s="77">
        <v>6.3651293988226438</v>
      </c>
      <c r="F18" s="77">
        <v>0.27083663954622433</v>
      </c>
      <c r="G18" s="77">
        <v>0.59316779156829447</v>
      </c>
      <c r="H18" s="77">
        <v>0.66318600727715937</v>
      </c>
      <c r="I18" s="77">
        <v>0.34286932824610938</v>
      </c>
      <c r="J18" s="77">
        <v>1.0036187925321309</v>
      </c>
      <c r="K18" s="77">
        <v>1.2358235420354911</v>
      </c>
      <c r="L18" s="77">
        <v>3.1058294565518749</v>
      </c>
      <c r="M18" s="77">
        <v>3.223866216715046</v>
      </c>
      <c r="N18" s="77">
        <v>1.3961532751849595</v>
      </c>
      <c r="O18" s="33">
        <v>2604904.2276369482</v>
      </c>
    </row>
    <row r="19" spans="1:15" ht="16" thickBot="1" x14ac:dyDescent="0.4">
      <c r="A19" s="6" t="s">
        <v>22</v>
      </c>
      <c r="B19" s="77">
        <v>23.813430629369378</v>
      </c>
      <c r="C19" s="77">
        <v>1.0443800888067232</v>
      </c>
      <c r="D19" s="77">
        <v>3.7088936003935884</v>
      </c>
      <c r="E19" s="77">
        <v>7.1960641014016851</v>
      </c>
      <c r="F19" s="77">
        <v>0.28655880402573175</v>
      </c>
      <c r="G19" s="77">
        <v>0.35537195527368798</v>
      </c>
      <c r="H19" s="77">
        <v>0.4670871547695512</v>
      </c>
      <c r="I19" s="77">
        <v>0.208805643069362</v>
      </c>
      <c r="J19" s="77">
        <v>0.94717081861727803</v>
      </c>
      <c r="K19" s="77">
        <v>0.76783594181252091</v>
      </c>
      <c r="L19" s="77">
        <v>3.1341738207681553</v>
      </c>
      <c r="M19" s="77">
        <v>3.2400565932309568</v>
      </c>
      <c r="N19" s="77">
        <v>0.92595203422273098</v>
      </c>
      <c r="O19" s="32">
        <v>16988027.999620073</v>
      </c>
    </row>
    <row r="20" spans="1:15" ht="16" thickBot="1" x14ac:dyDescent="0.4">
      <c r="A20" s="216" t="s">
        <v>27</v>
      </c>
      <c r="B20" s="217" t="e">
        <v>#DIV/0!</v>
      </c>
      <c r="C20" s="217" t="e">
        <v>#DIV/0!</v>
      </c>
      <c r="D20" s="217" t="e">
        <v>#DIV/0!</v>
      </c>
      <c r="E20" s="217" t="e">
        <v>#DIV/0!</v>
      </c>
      <c r="F20" s="217" t="e">
        <v>#DIV/0!</v>
      </c>
      <c r="G20" s="217" t="e">
        <v>#DIV/0!</v>
      </c>
      <c r="H20" s="217" t="e">
        <v>#DIV/0!</v>
      </c>
      <c r="I20" s="217" t="e">
        <v>#DIV/0!</v>
      </c>
      <c r="J20" s="217" t="e">
        <v>#DIV/0!</v>
      </c>
      <c r="K20" s="217" t="e">
        <v>#DIV/0!</v>
      </c>
      <c r="L20" s="217" t="e">
        <v>#DIV/0!</v>
      </c>
      <c r="M20" s="217" t="e">
        <v>#DIV/0!</v>
      </c>
      <c r="N20" s="217" t="e">
        <v>#DIV/0!</v>
      </c>
      <c r="O20" s="218"/>
    </row>
    <row r="21" spans="1:15" ht="16" thickBot="1" x14ac:dyDescent="0.4">
      <c r="A21" s="6" t="s">
        <v>48</v>
      </c>
      <c r="B21" s="77">
        <v>21.896731890476769</v>
      </c>
      <c r="C21" s="77">
        <v>1.0122894175513624</v>
      </c>
      <c r="D21" s="77">
        <v>3.1158743434576639</v>
      </c>
      <c r="E21" s="77">
        <v>6.4961024298838668</v>
      </c>
      <c r="F21" s="77">
        <v>0.24705741962500202</v>
      </c>
      <c r="G21" s="77">
        <v>0.40201308095264426</v>
      </c>
      <c r="H21" s="77">
        <v>0.54435045390956904</v>
      </c>
      <c r="I21" s="77">
        <v>0.15339449818492268</v>
      </c>
      <c r="J21" s="77">
        <v>1.223578840461276</v>
      </c>
      <c r="K21" s="77">
        <v>0.81075393334398438</v>
      </c>
      <c r="L21" s="77">
        <v>2.1910798946591608</v>
      </c>
      <c r="M21" s="77">
        <v>2.9401691313084193</v>
      </c>
      <c r="N21" s="77">
        <v>0.80334288793010089</v>
      </c>
      <c r="O21" s="32">
        <v>11060699.215655614</v>
      </c>
    </row>
    <row r="22" spans="1:15" ht="16" thickBot="1" x14ac:dyDescent="0.4">
      <c r="A22" s="6" t="s">
        <v>63</v>
      </c>
      <c r="B22" s="77">
        <v>23.734414789124045</v>
      </c>
      <c r="C22" s="77">
        <v>1.0080010977262746</v>
      </c>
      <c r="D22" s="77">
        <v>3.8488380964330764</v>
      </c>
      <c r="E22" s="77">
        <v>6.4226343353575146</v>
      </c>
      <c r="F22" s="77">
        <v>0.3420367633979125</v>
      </c>
      <c r="G22" s="77">
        <v>0.44925215095356691</v>
      </c>
      <c r="H22" s="77">
        <v>0.43639053022992197</v>
      </c>
      <c r="I22" s="77">
        <v>0.32871203699913704</v>
      </c>
      <c r="J22" s="77">
        <v>0.59935789736717837</v>
      </c>
      <c r="K22" s="77">
        <v>1.1796384412525558</v>
      </c>
      <c r="L22" s="77">
        <v>3.7788751802730753</v>
      </c>
      <c r="M22" s="77">
        <v>3.1296701940173288</v>
      </c>
      <c r="N22" s="77">
        <v>1.3405923908198609</v>
      </c>
      <c r="O22" s="32">
        <v>11233300.783846024</v>
      </c>
    </row>
    <row r="23" spans="1:15" ht="16" thickBot="1" x14ac:dyDescent="0.4">
      <c r="A23" s="216" t="s">
        <v>88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8"/>
    </row>
    <row r="24" spans="1:15" ht="16.25" customHeight="1" thickBot="1" x14ac:dyDescent="0.4">
      <c r="A24" s="6" t="s">
        <v>89</v>
      </c>
      <c r="B24" s="77">
        <v>30.507302825396604</v>
      </c>
      <c r="C24" s="77">
        <v>2.3231386904779909</v>
      </c>
      <c r="D24" s="77">
        <v>0.2052730670026712</v>
      </c>
      <c r="E24" s="77">
        <v>11.393817679259852</v>
      </c>
      <c r="F24" s="77">
        <v>0.35800537787891135</v>
      </c>
      <c r="G24" s="77">
        <v>0.34196140008393583</v>
      </c>
      <c r="H24" s="77">
        <v>0.14552591734660486</v>
      </c>
      <c r="I24" s="77">
        <v>0.13915759111731577</v>
      </c>
      <c r="J24" s="77">
        <v>0.44900791302297699</v>
      </c>
      <c r="K24" s="77">
        <v>1.581826964652603E-2</v>
      </c>
      <c r="L24" s="77">
        <v>2.254515696021119</v>
      </c>
      <c r="M24" s="77">
        <v>2.1631414391694372</v>
      </c>
      <c r="N24" s="77">
        <v>0.17002837313921892</v>
      </c>
      <c r="O24" s="32">
        <v>4062041.6200870844</v>
      </c>
    </row>
    <row r="25" spans="1:15" ht="16" thickBot="1" x14ac:dyDescent="0.4">
      <c r="A25" s="6" t="s">
        <v>71</v>
      </c>
      <c r="B25" s="77">
        <v>27.25122083527005</v>
      </c>
      <c r="C25" s="77">
        <v>0.77401922150912661</v>
      </c>
      <c r="D25" s="77">
        <v>0.13356333785902127</v>
      </c>
      <c r="E25" s="77">
        <v>7.2181885950313998</v>
      </c>
      <c r="F25" s="77">
        <v>0.26533654499908438</v>
      </c>
      <c r="G25" s="77">
        <v>0.34110408956826777</v>
      </c>
      <c r="H25" s="77">
        <v>0.16968375100932223</v>
      </c>
      <c r="I25" s="77">
        <v>5.8678694604057474E-2</v>
      </c>
      <c r="J25" s="77">
        <v>0.65234694207150157</v>
      </c>
      <c r="K25" s="77">
        <v>3.9933452378088645E-2</v>
      </c>
      <c r="L25" s="77">
        <v>1.8827492332201485</v>
      </c>
      <c r="M25" s="77">
        <v>2.5869041366444221</v>
      </c>
      <c r="N25" s="77">
        <v>0.13322235477001973</v>
      </c>
      <c r="O25" s="32">
        <v>4589299.7829630254</v>
      </c>
    </row>
    <row r="26" spans="1:15" ht="16.25" customHeight="1" thickBot="1" x14ac:dyDescent="0.4">
      <c r="A26" s="6" t="s">
        <v>72</v>
      </c>
      <c r="B26" s="77">
        <v>19.765890235284761</v>
      </c>
      <c r="C26" s="77">
        <v>0.63942796061897034</v>
      </c>
      <c r="D26" s="77">
        <v>0.39739387434253254</v>
      </c>
      <c r="E26" s="77">
        <v>5.0481331902907947</v>
      </c>
      <c r="F26" s="77">
        <v>0.18156317606651695</v>
      </c>
      <c r="G26" s="77">
        <v>0.35763860087816485</v>
      </c>
      <c r="H26" s="77">
        <v>0.25641288296169129</v>
      </c>
      <c r="I26" s="77">
        <v>5.7559173438718345E-2</v>
      </c>
      <c r="J26" s="77">
        <v>1.271853325422426</v>
      </c>
      <c r="K26" s="77">
        <v>3.6745814193655156E-2</v>
      </c>
      <c r="L26" s="77">
        <v>2.3486583745484926</v>
      </c>
      <c r="M26" s="77">
        <v>3.0500885343990931</v>
      </c>
      <c r="N26" s="77">
        <v>6.7230814975251199E-2</v>
      </c>
      <c r="O26" s="32">
        <v>2268937.4140633796</v>
      </c>
    </row>
    <row r="27" spans="1:15" ht="16.25" customHeight="1" thickBot="1" x14ac:dyDescent="0.4">
      <c r="A27" s="6" t="s">
        <v>73</v>
      </c>
      <c r="B27" s="77">
        <v>18.704970902251109</v>
      </c>
      <c r="C27" s="77">
        <v>0.65657046738011093</v>
      </c>
      <c r="D27" s="77">
        <v>4.0913579156132016</v>
      </c>
      <c r="E27" s="77">
        <v>4.4950521060528663</v>
      </c>
      <c r="F27" s="77">
        <v>0.24937164431539796</v>
      </c>
      <c r="G27" s="77">
        <v>0.34904366155976785</v>
      </c>
      <c r="H27" s="77">
        <v>0.3134114195284024</v>
      </c>
      <c r="I27" s="77">
        <v>0.37576642151438122</v>
      </c>
      <c r="J27" s="77">
        <v>1.0536464792110869</v>
      </c>
      <c r="K27" s="77">
        <v>0.87783952730190007</v>
      </c>
      <c r="L27" s="77">
        <v>4.0663727022074854</v>
      </c>
      <c r="M27" s="77">
        <v>3.6026947697849767</v>
      </c>
      <c r="N27" s="77">
        <v>1.5630256321208318</v>
      </c>
      <c r="O27" s="32">
        <v>10056555.498260351</v>
      </c>
    </row>
    <row r="28" spans="1:15" ht="16.25" customHeight="1" thickBot="1" x14ac:dyDescent="0.4">
      <c r="A28" s="6" t="s">
        <v>90</v>
      </c>
      <c r="B28" s="77">
        <v>20.398256891989302</v>
      </c>
      <c r="C28" s="77">
        <v>1.1215419922676286</v>
      </c>
      <c r="D28" s="77">
        <v>25.969007251103566</v>
      </c>
      <c r="E28" s="77">
        <v>6.021707249304824</v>
      </c>
      <c r="F28" s="77">
        <v>0.74638498726326397</v>
      </c>
      <c r="G28" s="77">
        <v>1.6831621226388125</v>
      </c>
      <c r="H28" s="77">
        <v>4.4182115745999511</v>
      </c>
      <c r="I28" s="77">
        <v>0.48976337195510489</v>
      </c>
      <c r="J28" s="77">
        <v>1.4932750555884438</v>
      </c>
      <c r="K28" s="77">
        <v>9.9150790574644923</v>
      </c>
      <c r="L28" s="77">
        <v>2.0217793220773368</v>
      </c>
      <c r="M28" s="77">
        <v>2.9357309094539312</v>
      </c>
      <c r="N28" s="77">
        <v>5.141005044716727</v>
      </c>
      <c r="O28" s="32">
        <v>1317165.684127016</v>
      </c>
    </row>
    <row r="29" spans="1:15" s="124" customFormat="1" ht="16" thickBot="1" x14ac:dyDescent="0.4">
      <c r="A29" s="7" t="s">
        <v>30</v>
      </c>
      <c r="B29" s="78">
        <v>22.822687068834423</v>
      </c>
      <c r="C29" s="78">
        <v>1.0101286574161843</v>
      </c>
      <c r="D29" s="78">
        <v>3.4851935459790955</v>
      </c>
      <c r="E29" s="78">
        <v>6.4590839852866662</v>
      </c>
      <c r="F29" s="78">
        <v>0.29491475957643448</v>
      </c>
      <c r="G29" s="78">
        <v>0.42581547989771162</v>
      </c>
      <c r="H29" s="78">
        <v>0.48995257576649415</v>
      </c>
      <c r="I29" s="78">
        <v>0.24173192736890325</v>
      </c>
      <c r="J29" s="78">
        <v>0.90905198976113966</v>
      </c>
      <c r="K29" s="78">
        <v>0.99662415097790136</v>
      </c>
      <c r="L29" s="78">
        <v>2.9911239435903449</v>
      </c>
      <c r="M29" s="78">
        <v>3.0356532273124843</v>
      </c>
      <c r="N29" s="78">
        <v>1.0740473493128584</v>
      </c>
      <c r="O29" s="34">
        <v>22293999.99950175</v>
      </c>
    </row>
    <row r="30" spans="1:15" ht="15.5" x14ac:dyDescent="0.35">
      <c r="A30" s="190" t="s">
        <v>296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</row>
  </sheetData>
  <mergeCells count="6">
    <mergeCell ref="A1:O1"/>
    <mergeCell ref="A30:O30"/>
    <mergeCell ref="A23:O23"/>
    <mergeCell ref="A20:O20"/>
    <mergeCell ref="A15:O15"/>
    <mergeCell ref="A3:O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0574-F511-4807-BA69-5B65CF5F7DF8}">
  <dimension ref="A1:C24"/>
  <sheetViews>
    <sheetView topLeftCell="A7" workbookViewId="0">
      <selection activeCell="A25" sqref="A25"/>
    </sheetView>
  </sheetViews>
  <sheetFormatPr baseColWidth="10" defaultRowHeight="14.5" x14ac:dyDescent="0.35"/>
  <cols>
    <col min="1" max="1" width="36.90625" customWidth="1"/>
    <col min="2" max="2" width="30.54296875" customWidth="1"/>
    <col min="3" max="3" width="27.1796875" customWidth="1"/>
  </cols>
  <sheetData>
    <row r="1" spans="1:3" ht="16" thickBot="1" x14ac:dyDescent="0.4">
      <c r="A1" s="13" t="s">
        <v>92</v>
      </c>
    </row>
    <row r="2" spans="1:3" ht="39" customHeight="1" thickBot="1" x14ac:dyDescent="0.4">
      <c r="A2" s="9" t="s">
        <v>290</v>
      </c>
      <c r="B2" s="10" t="s">
        <v>297</v>
      </c>
      <c r="C2" s="10" t="s">
        <v>298</v>
      </c>
    </row>
    <row r="3" spans="1:3" ht="15.5" x14ac:dyDescent="0.35">
      <c r="A3" s="219" t="s">
        <v>10</v>
      </c>
      <c r="B3" s="220"/>
      <c r="C3" s="220"/>
    </row>
    <row r="4" spans="1:3" ht="16" thickBot="1" x14ac:dyDescent="0.4">
      <c r="A4" s="6" t="s">
        <v>80</v>
      </c>
      <c r="B4" s="76">
        <v>0.17822772445374352</v>
      </c>
      <c r="C4" s="76">
        <v>1.0629464583762209E-2</v>
      </c>
    </row>
    <row r="5" spans="1:3" ht="16" thickBot="1" x14ac:dyDescent="0.4">
      <c r="A5" s="6" t="s">
        <v>81</v>
      </c>
      <c r="B5" s="76">
        <v>0.19715025075977749</v>
      </c>
      <c r="C5" s="76">
        <v>6.0382039899727978E-2</v>
      </c>
    </row>
    <row r="6" spans="1:3" ht="16" thickBot="1" x14ac:dyDescent="0.4">
      <c r="A6" s="6" t="s">
        <v>82</v>
      </c>
      <c r="B6" s="76">
        <v>0.11479753356944029</v>
      </c>
      <c r="C6" s="76">
        <v>0</v>
      </c>
    </row>
    <row r="7" spans="1:3" ht="16" thickBot="1" x14ac:dyDescent="0.4">
      <c r="A7" s="6" t="s">
        <v>83</v>
      </c>
      <c r="B7" s="76">
        <v>0.117297936811275</v>
      </c>
      <c r="C7" s="76">
        <v>3.7228595586522709E-3</v>
      </c>
    </row>
    <row r="8" spans="1:3" ht="16" thickBot="1" x14ac:dyDescent="0.4">
      <c r="A8" s="6" t="s">
        <v>84</v>
      </c>
      <c r="B8" s="76">
        <v>0.12342916431010084</v>
      </c>
      <c r="C8" s="76">
        <v>0</v>
      </c>
    </row>
    <row r="9" spans="1:3" ht="16" thickBot="1" x14ac:dyDescent="0.4">
      <c r="A9" s="6" t="s">
        <v>16</v>
      </c>
      <c r="B9" s="76">
        <v>0.19742288314047676</v>
      </c>
      <c r="C9" s="76">
        <v>0.1141248897531784</v>
      </c>
    </row>
    <row r="10" spans="1:3" ht="16" thickBot="1" x14ac:dyDescent="0.4">
      <c r="A10" s="6" t="s">
        <v>17</v>
      </c>
      <c r="B10" s="76">
        <v>9.7228963169873839E-2</v>
      </c>
      <c r="C10" s="76">
        <v>0</v>
      </c>
    </row>
    <row r="11" spans="1:3" ht="16" thickBot="1" x14ac:dyDescent="0.4">
      <c r="A11" s="6" t="s">
        <v>18</v>
      </c>
      <c r="B11" s="76">
        <v>0.15217147550414581</v>
      </c>
      <c r="C11" s="76">
        <v>0</v>
      </c>
    </row>
    <row r="12" spans="1:3" ht="16" thickBot="1" x14ac:dyDescent="0.4">
      <c r="A12" s="6" t="s">
        <v>85</v>
      </c>
      <c r="B12" s="76">
        <v>0.1978514269107863</v>
      </c>
      <c r="C12" s="76">
        <v>7.9574067227561242E-3</v>
      </c>
    </row>
    <row r="13" spans="1:3" ht="16" thickBot="1" x14ac:dyDescent="0.4">
      <c r="A13" s="12" t="s">
        <v>188</v>
      </c>
      <c r="B13" s="76">
        <v>9.9910598601435432E-2</v>
      </c>
      <c r="C13" s="76">
        <v>0</v>
      </c>
    </row>
    <row r="14" spans="1:3" ht="16" thickBot="1" x14ac:dyDescent="0.4">
      <c r="A14" s="12" t="s">
        <v>189</v>
      </c>
      <c r="B14" s="76">
        <v>0</v>
      </c>
      <c r="C14" s="76">
        <v>0</v>
      </c>
    </row>
    <row r="15" spans="1:3" ht="15.5" x14ac:dyDescent="0.35">
      <c r="A15" s="219" t="s">
        <v>60</v>
      </c>
      <c r="B15" s="220"/>
      <c r="C15" s="220"/>
    </row>
    <row r="16" spans="1:3" ht="16" thickBot="1" x14ac:dyDescent="0.4">
      <c r="A16" s="6" t="s">
        <v>21</v>
      </c>
      <c r="B16" s="76">
        <v>0.17291719295543267</v>
      </c>
      <c r="C16" s="76">
        <v>9.8303780360498895E-3</v>
      </c>
    </row>
    <row r="17" spans="1:3" ht="16" thickBot="1" x14ac:dyDescent="0.4">
      <c r="A17" s="20" t="s">
        <v>86</v>
      </c>
      <c r="B17" s="76">
        <v>0.1978514269107863</v>
      </c>
      <c r="C17" s="76">
        <v>7.9574067227561242E-3</v>
      </c>
    </row>
    <row r="18" spans="1:3" ht="16" thickBot="1" x14ac:dyDescent="0.4">
      <c r="A18" s="20" t="s">
        <v>87</v>
      </c>
      <c r="B18" s="76">
        <v>0.14706247820320612</v>
      </c>
      <c r="C18" s="76">
        <v>1.1772492605560934E-2</v>
      </c>
    </row>
    <row r="19" spans="1:3" ht="16" thickBot="1" x14ac:dyDescent="0.4">
      <c r="A19" s="6" t="s">
        <v>22</v>
      </c>
      <c r="B19" s="76">
        <v>0.14436747892034293</v>
      </c>
      <c r="C19" s="76">
        <v>2.0981625296435311E-2</v>
      </c>
    </row>
    <row r="20" spans="1:3" ht="15.5" x14ac:dyDescent="0.35">
      <c r="A20" s="219" t="s">
        <v>27</v>
      </c>
      <c r="B20" s="220"/>
      <c r="C20" s="220"/>
    </row>
    <row r="21" spans="1:3" ht="16" thickBot="1" x14ac:dyDescent="0.4">
      <c r="A21" s="6" t="s">
        <v>48</v>
      </c>
      <c r="B21" s="76">
        <v>0.14770736978663063</v>
      </c>
      <c r="C21" s="76">
        <v>2.0324487731311389E-2</v>
      </c>
    </row>
    <row r="22" spans="1:3" ht="16" thickBot="1" x14ac:dyDescent="0.4">
      <c r="A22" s="6" t="s">
        <v>63</v>
      </c>
      <c r="B22" s="76">
        <v>0.15456416618027244</v>
      </c>
      <c r="C22" s="76">
        <v>1.6361451246537501E-2</v>
      </c>
    </row>
    <row r="23" spans="1:3" ht="16" thickBot="1" x14ac:dyDescent="0.4">
      <c r="A23" s="7" t="s">
        <v>30</v>
      </c>
      <c r="B23" s="153">
        <v>0.15116231086068985</v>
      </c>
      <c r="C23" s="153">
        <v>1.8327628448463175E-2</v>
      </c>
    </row>
    <row r="24" spans="1:3" ht="15.5" x14ac:dyDescent="0.35">
      <c r="A24" s="112" t="s">
        <v>296</v>
      </c>
      <c r="B24" s="112"/>
    </row>
  </sheetData>
  <mergeCells count="3">
    <mergeCell ref="A3:C3"/>
    <mergeCell ref="A15:C15"/>
    <mergeCell ref="A20:C2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452AA-4B7D-4244-B95C-8D705543EAB9}">
  <dimension ref="C8:G14"/>
  <sheetViews>
    <sheetView workbookViewId="0">
      <selection activeCell="F17" sqref="F17"/>
    </sheetView>
  </sheetViews>
  <sheetFormatPr baseColWidth="10" defaultRowHeight="14.5" x14ac:dyDescent="0.35"/>
  <sheetData>
    <row r="8" spans="3:7" ht="15.75" customHeight="1" x14ac:dyDescent="0.35">
      <c r="C8" s="221" t="s">
        <v>3</v>
      </c>
      <c r="D8" s="221"/>
      <c r="E8" s="221"/>
      <c r="F8" s="221"/>
      <c r="G8" s="221"/>
    </row>
    <row r="9" spans="3:7" x14ac:dyDescent="0.35">
      <c r="C9" s="221"/>
      <c r="D9" s="221"/>
      <c r="E9" s="221"/>
      <c r="F9" s="221"/>
      <c r="G9" s="221"/>
    </row>
    <row r="10" spans="3:7" x14ac:dyDescent="0.35">
      <c r="C10" s="221"/>
      <c r="D10" s="221"/>
      <c r="E10" s="221"/>
      <c r="F10" s="221"/>
      <c r="G10" s="221"/>
    </row>
    <row r="11" spans="3:7" x14ac:dyDescent="0.35">
      <c r="C11" s="221"/>
      <c r="D11" s="221"/>
      <c r="E11" s="221"/>
      <c r="F11" s="221"/>
      <c r="G11" s="221"/>
    </row>
    <row r="12" spans="3:7" x14ac:dyDescent="0.35">
      <c r="C12" s="221"/>
      <c r="D12" s="221"/>
      <c r="E12" s="221"/>
      <c r="F12" s="221"/>
      <c r="G12" s="221"/>
    </row>
    <row r="13" spans="3:7" x14ac:dyDescent="0.35">
      <c r="C13" s="221"/>
      <c r="D13" s="221"/>
      <c r="E13" s="221"/>
      <c r="F13" s="221"/>
      <c r="G13" s="221"/>
    </row>
    <row r="14" spans="3:7" x14ac:dyDescent="0.35">
      <c r="C14" s="221"/>
      <c r="D14" s="221"/>
      <c r="E14" s="221"/>
      <c r="F14" s="221"/>
      <c r="G14" s="221"/>
    </row>
  </sheetData>
  <mergeCells count="1">
    <mergeCell ref="C8:G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6855-8B49-47A3-9275-9665AF4B4198}">
  <dimension ref="A1:K49"/>
  <sheetViews>
    <sheetView topLeftCell="A11" workbookViewId="0">
      <selection activeCell="A15" sqref="A15:J15"/>
    </sheetView>
  </sheetViews>
  <sheetFormatPr baseColWidth="10" defaultRowHeight="14.5" x14ac:dyDescent="0.35"/>
  <cols>
    <col min="1" max="1" width="18.1796875" customWidth="1"/>
  </cols>
  <sheetData>
    <row r="1" spans="1:11" ht="16" thickBot="1" x14ac:dyDescent="0.4">
      <c r="A1" s="201" t="s">
        <v>252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1" ht="54" customHeight="1" thickBot="1" x14ac:dyDescent="0.4">
      <c r="A2" s="126" t="s">
        <v>290</v>
      </c>
      <c r="B2" s="126" t="s">
        <v>244</v>
      </c>
      <c r="C2" s="127" t="s">
        <v>245</v>
      </c>
      <c r="D2" s="127" t="s">
        <v>246</v>
      </c>
      <c r="E2" s="127" t="s">
        <v>247</v>
      </c>
      <c r="F2" s="127" t="s">
        <v>248</v>
      </c>
      <c r="G2" s="127" t="s">
        <v>249</v>
      </c>
      <c r="H2" s="125" t="s">
        <v>96</v>
      </c>
      <c r="I2" s="127" t="s">
        <v>250</v>
      </c>
      <c r="J2" s="125" t="s">
        <v>251</v>
      </c>
    </row>
    <row r="3" spans="1:11" ht="15" thickBot="1" x14ac:dyDescent="0.4">
      <c r="A3" s="222" t="s">
        <v>10</v>
      </c>
      <c r="B3" s="223"/>
      <c r="C3" s="223"/>
      <c r="D3" s="223"/>
      <c r="E3" s="223"/>
      <c r="F3" s="223"/>
      <c r="G3" s="223"/>
      <c r="H3" s="223"/>
      <c r="I3" s="223"/>
      <c r="J3" s="224"/>
    </row>
    <row r="4" spans="1:11" ht="15" thickBot="1" x14ac:dyDescent="0.4">
      <c r="A4" s="1" t="s">
        <v>11</v>
      </c>
      <c r="B4" s="72">
        <v>2.1355879210907376</v>
      </c>
      <c r="C4" s="72">
        <v>69.758745634055046</v>
      </c>
      <c r="D4" s="72">
        <v>1.0215593811971335</v>
      </c>
      <c r="E4" s="72">
        <v>19.248595987389731</v>
      </c>
      <c r="F4" s="72">
        <v>5.2745879510415188</v>
      </c>
      <c r="G4" s="72">
        <v>0</v>
      </c>
      <c r="H4" s="72">
        <v>0.29804734050416665</v>
      </c>
      <c r="I4" s="72">
        <v>2.005302142500986</v>
      </c>
      <c r="J4" s="72">
        <v>0.25757364222080298</v>
      </c>
    </row>
    <row r="5" spans="1:11" ht="15" thickBot="1" x14ac:dyDescent="0.4">
      <c r="A5" s="1" t="s">
        <v>12</v>
      </c>
      <c r="B5" s="72">
        <v>11.183927056880375</v>
      </c>
      <c r="C5" s="72">
        <v>51.938403511420638</v>
      </c>
      <c r="D5" s="72">
        <v>0.32323499345231793</v>
      </c>
      <c r="E5" s="72">
        <v>5.4799761895198911</v>
      </c>
      <c r="F5" s="72">
        <v>26.378961702980732</v>
      </c>
      <c r="G5" s="72">
        <v>0.11478384736192668</v>
      </c>
      <c r="H5" s="72">
        <v>0.50946868803123491</v>
      </c>
      <c r="I5" s="72">
        <v>4.0712440103530509</v>
      </c>
      <c r="J5" s="72">
        <v>0</v>
      </c>
    </row>
    <row r="6" spans="1:11" ht="15" thickBot="1" x14ac:dyDescent="0.4">
      <c r="A6" s="1" t="s">
        <v>13</v>
      </c>
      <c r="B6" s="72">
        <v>8.2628396504961419</v>
      </c>
      <c r="C6" s="72">
        <v>59.238183384816722</v>
      </c>
      <c r="D6" s="72">
        <v>2.2649730607036225</v>
      </c>
      <c r="E6" s="72">
        <v>13.998712261617344</v>
      </c>
      <c r="F6" s="72">
        <v>13.129977269177417</v>
      </c>
      <c r="G6" s="72">
        <v>0</v>
      </c>
      <c r="H6" s="72">
        <v>0</v>
      </c>
      <c r="I6" s="72">
        <v>3.1053143731887993</v>
      </c>
      <c r="J6" s="72">
        <v>0</v>
      </c>
    </row>
    <row r="7" spans="1:11" ht="15" thickBot="1" x14ac:dyDescent="0.4">
      <c r="A7" s="1" t="s">
        <v>14</v>
      </c>
      <c r="B7" s="72">
        <v>1.7684482393888428</v>
      </c>
      <c r="C7" s="72">
        <v>47.103651055373696</v>
      </c>
      <c r="D7" s="72">
        <v>1.7914373329237767</v>
      </c>
      <c r="E7" s="72">
        <v>41.419828546870946</v>
      </c>
      <c r="F7" s="72">
        <v>6.144625345767893</v>
      </c>
      <c r="G7" s="72">
        <v>0</v>
      </c>
      <c r="H7" s="72">
        <v>2.9921116251817873E-2</v>
      </c>
      <c r="I7" s="72">
        <v>1.6970322916820257</v>
      </c>
      <c r="J7" s="72">
        <v>4.5056071741023121E-2</v>
      </c>
    </row>
    <row r="8" spans="1:11" ht="15" thickBot="1" x14ac:dyDescent="0.4">
      <c r="A8" s="1" t="s">
        <v>15</v>
      </c>
      <c r="B8" s="72">
        <v>19.66665993745152</v>
      </c>
      <c r="C8" s="72">
        <v>50.269411118252414</v>
      </c>
      <c r="D8" s="72">
        <v>1.3813449183803173</v>
      </c>
      <c r="E8" s="72">
        <v>14.991862675215842</v>
      </c>
      <c r="F8" s="72">
        <v>10.479671851520687</v>
      </c>
      <c r="G8" s="72">
        <v>0</v>
      </c>
      <c r="H8" s="72">
        <v>0</v>
      </c>
      <c r="I8" s="72">
        <v>2.9923321350623207</v>
      </c>
      <c r="J8" s="72">
        <v>0.21871736411703097</v>
      </c>
    </row>
    <row r="9" spans="1:11" ht="15" thickBot="1" x14ac:dyDescent="0.4">
      <c r="A9" s="1" t="s">
        <v>16</v>
      </c>
      <c r="B9" s="72">
        <v>4.5080809892730587</v>
      </c>
      <c r="C9" s="72">
        <v>71.727559972844674</v>
      </c>
      <c r="D9" s="72">
        <v>5.7930810031540485</v>
      </c>
      <c r="E9" s="72">
        <v>3.6239292958642104</v>
      </c>
      <c r="F9" s="72">
        <v>1.618359263258039</v>
      </c>
      <c r="G9" s="72">
        <v>0</v>
      </c>
      <c r="H9" s="72">
        <v>0.41019405101915307</v>
      </c>
      <c r="I9" s="72">
        <v>12.007469268678078</v>
      </c>
      <c r="J9" s="72">
        <v>0.31132615590865809</v>
      </c>
    </row>
    <row r="10" spans="1:11" ht="15" thickBot="1" x14ac:dyDescent="0.4">
      <c r="A10" s="1" t="s">
        <v>17</v>
      </c>
      <c r="B10" s="72">
        <v>14.572110739424508</v>
      </c>
      <c r="C10" s="72">
        <v>50.057175855538524</v>
      </c>
      <c r="D10" s="72">
        <v>2.1467869487858811</v>
      </c>
      <c r="E10" s="72">
        <v>9.6158695446450775</v>
      </c>
      <c r="F10" s="72">
        <v>11.201584038415243</v>
      </c>
      <c r="G10" s="72">
        <v>0</v>
      </c>
      <c r="H10" s="72">
        <v>0.47860026496081304</v>
      </c>
      <c r="I10" s="72">
        <v>11.67748293196472</v>
      </c>
      <c r="J10" s="72">
        <v>0.25038967626510811</v>
      </c>
    </row>
    <row r="11" spans="1:11" ht="15" thickBot="1" x14ac:dyDescent="0.4">
      <c r="A11" s="1" t="s">
        <v>18</v>
      </c>
      <c r="B11" s="72">
        <v>3.0775322255289237</v>
      </c>
      <c r="C11" s="72">
        <v>62.887722154179428</v>
      </c>
      <c r="D11" s="72">
        <v>0</v>
      </c>
      <c r="E11" s="72">
        <v>0.64487511563737143</v>
      </c>
      <c r="F11" s="72">
        <v>6.0445979816257651</v>
      </c>
      <c r="G11" s="72">
        <v>0</v>
      </c>
      <c r="H11" s="72">
        <v>0</v>
      </c>
      <c r="I11" s="72">
        <v>14.086354943430598</v>
      </c>
      <c r="J11" s="72">
        <v>13.258917579597734</v>
      </c>
    </row>
    <row r="12" spans="1:11" ht="15" thickBot="1" x14ac:dyDescent="0.4">
      <c r="A12" s="1" t="s">
        <v>19</v>
      </c>
      <c r="B12" s="72">
        <v>12.63989647550107</v>
      </c>
      <c r="C12" s="72">
        <v>16.800031090338379</v>
      </c>
      <c r="D12" s="72">
        <v>5.7085202785017017</v>
      </c>
      <c r="E12" s="72">
        <v>6.9497880024074101</v>
      </c>
      <c r="F12" s="72">
        <v>50.554615205365153</v>
      </c>
      <c r="G12" s="72">
        <v>1.0191563690200836</v>
      </c>
      <c r="H12" s="72">
        <v>0.67252799175986089</v>
      </c>
      <c r="I12" s="72">
        <v>5.4261867963875998</v>
      </c>
      <c r="J12" s="72">
        <v>0.22927779071863988</v>
      </c>
    </row>
    <row r="13" spans="1:11" ht="16" thickBot="1" x14ac:dyDescent="0.4">
      <c r="A13" s="12" t="s">
        <v>188</v>
      </c>
      <c r="B13" s="72">
        <v>0</v>
      </c>
      <c r="C13" s="72">
        <v>100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1" ht="16" thickBot="1" x14ac:dyDescent="0.4">
      <c r="A14" s="12" t="s">
        <v>189</v>
      </c>
      <c r="B14" s="72">
        <v>2.7539139746606569</v>
      </c>
      <c r="C14" s="72">
        <v>96.320940543969556</v>
      </c>
      <c r="D14" s="72">
        <v>0</v>
      </c>
      <c r="E14" s="72">
        <v>0.74894507091622942</v>
      </c>
      <c r="F14" s="72">
        <v>0</v>
      </c>
      <c r="G14" s="72">
        <v>0</v>
      </c>
      <c r="H14" s="72">
        <v>0</v>
      </c>
      <c r="I14" s="72">
        <v>0</v>
      </c>
      <c r="J14" s="72">
        <v>0.17620041045356277</v>
      </c>
    </row>
    <row r="15" spans="1:11" ht="15" thickBot="1" x14ac:dyDescent="0.4">
      <c r="A15" s="222" t="s">
        <v>20</v>
      </c>
      <c r="B15" s="223"/>
      <c r="C15" s="223"/>
      <c r="D15" s="223"/>
      <c r="E15" s="223"/>
      <c r="F15" s="223"/>
      <c r="G15" s="223"/>
      <c r="H15" s="223"/>
      <c r="I15" s="223"/>
      <c r="J15" s="224"/>
    </row>
    <row r="16" spans="1:11" ht="15" thickBot="1" x14ac:dyDescent="0.4">
      <c r="A16" s="1" t="s">
        <v>21</v>
      </c>
      <c r="B16" s="72">
        <v>14.616272319596781</v>
      </c>
      <c r="C16" s="72">
        <v>23.0256196919564</v>
      </c>
      <c r="D16" s="72">
        <v>5.2003512884502046</v>
      </c>
      <c r="E16" s="72">
        <v>8.4416477640814627</v>
      </c>
      <c r="F16" s="72">
        <v>40.92667164471834</v>
      </c>
      <c r="G16" s="72">
        <v>0.48229029363912257</v>
      </c>
      <c r="H16" s="72">
        <v>0.55162847509545287</v>
      </c>
      <c r="I16" s="72">
        <v>6.3394788042135799</v>
      </c>
      <c r="J16" s="72">
        <v>0.41603971824754926</v>
      </c>
      <c r="K16" s="73"/>
    </row>
    <row r="17" spans="1:11" ht="15" thickBot="1" x14ac:dyDescent="0.4">
      <c r="A17" s="41" t="s">
        <v>86</v>
      </c>
      <c r="B17" s="74">
        <v>12.63989647550107</v>
      </c>
      <c r="C17" s="74">
        <v>16.800031090338379</v>
      </c>
      <c r="D17" s="74">
        <v>5.7085202785017017</v>
      </c>
      <c r="E17" s="74">
        <v>6.9497880024074101</v>
      </c>
      <c r="F17" s="74">
        <v>50.554615205365153</v>
      </c>
      <c r="G17" s="74">
        <v>1.0191563690200836</v>
      </c>
      <c r="H17" s="74">
        <v>0.67252799175986089</v>
      </c>
      <c r="I17" s="74">
        <v>5.4261867963875998</v>
      </c>
      <c r="J17" s="74">
        <v>0.22927779071863988</v>
      </c>
      <c r="K17" s="73"/>
    </row>
    <row r="18" spans="1:11" ht="15" thickBot="1" x14ac:dyDescent="0.4">
      <c r="A18" s="41" t="s">
        <v>87</v>
      </c>
      <c r="B18" s="74">
        <v>16.391737244464526</v>
      </c>
      <c r="C18" s="74">
        <v>28.618338420962132</v>
      </c>
      <c r="D18" s="74">
        <v>4.7438408426070939</v>
      </c>
      <c r="E18" s="74">
        <v>9.7818506852954048</v>
      </c>
      <c r="F18" s="74">
        <v>32.277468538133455</v>
      </c>
      <c r="G18" s="74">
        <v>0</v>
      </c>
      <c r="H18" s="74">
        <v>0.44301914761740951</v>
      </c>
      <c r="I18" s="74">
        <v>7.1599289887780175</v>
      </c>
      <c r="J18" s="74">
        <v>0.58381613214111383</v>
      </c>
      <c r="K18" s="73"/>
    </row>
    <row r="19" spans="1:11" ht="15" thickBot="1" x14ac:dyDescent="0.4">
      <c r="A19" s="1" t="s">
        <v>22</v>
      </c>
      <c r="B19" s="74">
        <v>6.8960195004647247</v>
      </c>
      <c r="C19" s="74">
        <v>61.857881081922962</v>
      </c>
      <c r="D19" s="74">
        <v>1.1959554630028149</v>
      </c>
      <c r="E19" s="74">
        <v>19.237210909016099</v>
      </c>
      <c r="F19" s="74">
        <v>7.1490785999931985</v>
      </c>
      <c r="G19" s="74">
        <v>2.2404254500748989E-2</v>
      </c>
      <c r="H19" s="74">
        <v>0.13128598359192256</v>
      </c>
      <c r="I19" s="74">
        <v>3.3109515683641835</v>
      </c>
      <c r="J19" s="74">
        <v>0.1992126391439582</v>
      </c>
      <c r="K19" s="73"/>
    </row>
    <row r="20" spans="1:11" ht="15" thickBot="1" x14ac:dyDescent="0.4">
      <c r="A20" s="2" t="s">
        <v>30</v>
      </c>
      <c r="B20" s="75">
        <v>8.8708588567472209</v>
      </c>
      <c r="C20" s="75">
        <v>51.924595231970486</v>
      </c>
      <c r="D20" s="75">
        <v>2.2202792331556509</v>
      </c>
      <c r="E20" s="75">
        <v>16.475707695156103</v>
      </c>
      <c r="F20" s="75">
        <v>15.789381148104962</v>
      </c>
      <c r="G20" s="75">
        <v>0.14004302498823795</v>
      </c>
      <c r="H20" s="75">
        <v>0.2388095213291612</v>
      </c>
      <c r="I20" s="75">
        <v>4.0856483195000131</v>
      </c>
      <c r="J20" s="75">
        <v>0.25467696905040926</v>
      </c>
      <c r="K20" s="73"/>
    </row>
    <row r="21" spans="1:11" ht="15.5" x14ac:dyDescent="0.35">
      <c r="A21" s="190" t="s">
        <v>299</v>
      </c>
      <c r="B21" s="190"/>
      <c r="C21" s="190"/>
      <c r="D21" s="190"/>
      <c r="E21" s="190"/>
      <c r="F21" s="190"/>
      <c r="G21" s="190"/>
      <c r="H21" s="190"/>
      <c r="I21" s="190"/>
      <c r="J21" s="190"/>
    </row>
    <row r="22" spans="1:11" ht="15.5" x14ac:dyDescent="0.35">
      <c r="A22" s="11"/>
    </row>
    <row r="49" ht="24.75" customHeight="1" x14ac:dyDescent="0.35"/>
  </sheetData>
  <mergeCells count="4">
    <mergeCell ref="A1:J1"/>
    <mergeCell ref="A21:J21"/>
    <mergeCell ref="A3:J3"/>
    <mergeCell ref="A15:J1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EF5F-DCEF-4204-A70A-C4F3097F65F9}">
  <dimension ref="A1:K25"/>
  <sheetViews>
    <sheetView topLeftCell="A8" workbookViewId="0">
      <selection activeCell="A22" sqref="A22:G22"/>
    </sheetView>
  </sheetViews>
  <sheetFormatPr baseColWidth="10" defaultRowHeight="14.5" x14ac:dyDescent="0.35"/>
  <cols>
    <col min="1" max="1" width="21" customWidth="1"/>
    <col min="2" max="2" width="15.08984375" customWidth="1"/>
    <col min="6" max="6" width="22" customWidth="1"/>
  </cols>
  <sheetData>
    <row r="1" spans="1:11" ht="15.5" x14ac:dyDescent="0.35">
      <c r="A1" s="42"/>
    </row>
    <row r="2" spans="1:11" ht="44.25" customHeight="1" thickBot="1" x14ac:dyDescent="0.4">
      <c r="A2" s="183" t="s">
        <v>253</v>
      </c>
      <c r="B2" s="183"/>
      <c r="C2" s="183"/>
      <c r="D2" s="183"/>
      <c r="E2" s="183"/>
      <c r="F2" s="183"/>
      <c r="G2" s="183"/>
    </row>
    <row r="3" spans="1:11" ht="62.5" thickBot="1" x14ac:dyDescent="0.4">
      <c r="A3" s="97" t="s">
        <v>290</v>
      </c>
      <c r="B3" s="10" t="s">
        <v>180</v>
      </c>
      <c r="C3" s="10" t="s">
        <v>254</v>
      </c>
      <c r="D3" s="10" t="s">
        <v>255</v>
      </c>
      <c r="E3" s="10" t="s">
        <v>97</v>
      </c>
      <c r="F3" s="10" t="s">
        <v>181</v>
      </c>
      <c r="G3" s="10" t="s">
        <v>182</v>
      </c>
      <c r="H3" s="10" t="s">
        <v>183</v>
      </c>
      <c r="I3" s="10" t="s">
        <v>300</v>
      </c>
      <c r="J3" s="10" t="s">
        <v>184</v>
      </c>
      <c r="K3" s="10" t="s">
        <v>185</v>
      </c>
    </row>
    <row r="4" spans="1:11" ht="15.5" x14ac:dyDescent="0.35">
      <c r="A4" s="186" t="s">
        <v>10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1" ht="16" thickBot="1" x14ac:dyDescent="0.4">
      <c r="A5" s="6" t="s">
        <v>11</v>
      </c>
      <c r="B5" s="77">
        <v>0.6237490550630983</v>
      </c>
      <c r="C5" s="77">
        <v>6.9641287050192835</v>
      </c>
      <c r="D5" s="77">
        <v>2.8140772212643572</v>
      </c>
      <c r="E5" s="77">
        <v>46.959458036303445</v>
      </c>
      <c r="F5" s="77">
        <v>15.093838609759375</v>
      </c>
      <c r="G5" s="77">
        <v>9.1557663931776965</v>
      </c>
      <c r="H5" s="77">
        <v>18.388981979412751</v>
      </c>
      <c r="I5" s="77">
        <v>0</v>
      </c>
      <c r="J5" s="77">
        <v>0</v>
      </c>
      <c r="K5" s="77">
        <v>0</v>
      </c>
    </row>
    <row r="6" spans="1:11" ht="16" thickBot="1" x14ac:dyDescent="0.4">
      <c r="A6" s="6" t="s">
        <v>12</v>
      </c>
      <c r="B6" s="77">
        <v>1.2763362867951105</v>
      </c>
      <c r="C6" s="77">
        <v>10.624283841961642</v>
      </c>
      <c r="D6" s="77">
        <v>4.2215592589210695</v>
      </c>
      <c r="E6" s="77">
        <v>30.4841330840114</v>
      </c>
      <c r="F6" s="77">
        <v>17.647497584124302</v>
      </c>
      <c r="G6" s="77">
        <v>35.535540074498954</v>
      </c>
      <c r="H6" s="77">
        <v>0.1525070324406694</v>
      </c>
      <c r="I6" s="77">
        <v>0</v>
      </c>
      <c r="J6" s="77">
        <v>5.8142837247028199E-2</v>
      </c>
      <c r="K6" s="77">
        <v>0</v>
      </c>
    </row>
    <row r="7" spans="1:11" ht="16" thickBot="1" x14ac:dyDescent="0.4">
      <c r="A7" s="6" t="s">
        <v>13</v>
      </c>
      <c r="B7" s="77">
        <v>9.2171010070398254E-2</v>
      </c>
      <c r="C7" s="77">
        <v>2.3058318423226467</v>
      </c>
      <c r="D7" s="77">
        <v>1.5634690194314724</v>
      </c>
      <c r="E7" s="77">
        <v>48.457030025879988</v>
      </c>
      <c r="F7" s="77">
        <v>25.071135386790928</v>
      </c>
      <c r="G7" s="77">
        <v>22.41927588591437</v>
      </c>
      <c r="H7" s="77">
        <v>9.1086829590288215E-2</v>
      </c>
      <c r="I7" s="77">
        <v>0</v>
      </c>
      <c r="J7" s="77">
        <v>0</v>
      </c>
      <c r="K7" s="77">
        <v>0</v>
      </c>
    </row>
    <row r="8" spans="1:11" ht="16" thickBot="1" x14ac:dyDescent="0.4">
      <c r="A8" s="6" t="s">
        <v>14</v>
      </c>
      <c r="B8" s="77">
        <v>0.26541630756759066</v>
      </c>
      <c r="C8" s="77">
        <v>2.5632596082448278</v>
      </c>
      <c r="D8" s="77">
        <v>0.48048606590422221</v>
      </c>
      <c r="E8" s="77">
        <v>47.594575098738105</v>
      </c>
      <c r="F8" s="77">
        <v>44.90557664021653</v>
      </c>
      <c r="G8" s="77">
        <v>3.6516057695417388</v>
      </c>
      <c r="H8" s="77">
        <v>0.1078004395681687</v>
      </c>
      <c r="I8" s="77">
        <v>0</v>
      </c>
      <c r="J8" s="77">
        <v>0.23060059323529164</v>
      </c>
      <c r="K8" s="77">
        <v>0.20067947698347383</v>
      </c>
    </row>
    <row r="9" spans="1:11" ht="16" thickBot="1" x14ac:dyDescent="0.4">
      <c r="A9" s="6" t="s">
        <v>15</v>
      </c>
      <c r="B9" s="77">
        <v>0.1047071361793365</v>
      </c>
      <c r="C9" s="77">
        <v>0.53986698321281523</v>
      </c>
      <c r="D9" s="77">
        <v>1.1290240353588994</v>
      </c>
      <c r="E9" s="77">
        <v>78.385149534051195</v>
      </c>
      <c r="F9" s="77">
        <v>13.180520864164396</v>
      </c>
      <c r="G9" s="77">
        <v>6.0380083394450601</v>
      </c>
      <c r="H9" s="77">
        <v>0.62272310758831761</v>
      </c>
      <c r="I9" s="77">
        <v>0</v>
      </c>
      <c r="J9" s="77">
        <v>0</v>
      </c>
      <c r="K9" s="77">
        <v>0</v>
      </c>
    </row>
    <row r="10" spans="1:11" ht="16" thickBot="1" x14ac:dyDescent="0.4">
      <c r="A10" s="6" t="s">
        <v>16</v>
      </c>
      <c r="B10" s="77">
        <v>0.15532652375610237</v>
      </c>
      <c r="C10" s="77">
        <v>0.11887468118658186</v>
      </c>
      <c r="D10" s="77">
        <v>0.1386137810820906</v>
      </c>
      <c r="E10" s="77">
        <v>41.082584538614036</v>
      </c>
      <c r="F10" s="77">
        <v>4.3555234367038445</v>
      </c>
      <c r="G10" s="77">
        <v>51.162854799029326</v>
      </c>
      <c r="H10" s="77">
        <v>2.8702410771851805</v>
      </c>
      <c r="I10" s="77">
        <v>0</v>
      </c>
      <c r="J10" s="77">
        <v>0.11598116244289282</v>
      </c>
      <c r="K10" s="77">
        <v>0</v>
      </c>
    </row>
    <row r="11" spans="1:11" ht="16" thickBot="1" x14ac:dyDescent="0.4">
      <c r="A11" s="6" t="s">
        <v>17</v>
      </c>
      <c r="B11" s="77">
        <v>8.1021996503757895E-2</v>
      </c>
      <c r="C11" s="77">
        <v>0.32214524029250857</v>
      </c>
      <c r="D11" s="77">
        <v>0.60400254261018682</v>
      </c>
      <c r="E11" s="77">
        <v>51.311788466382545</v>
      </c>
      <c r="F11" s="77">
        <v>2.9036681110112341</v>
      </c>
      <c r="G11" s="77">
        <v>36.559654039109155</v>
      </c>
      <c r="H11" s="77">
        <v>6.5735811941571729</v>
      </c>
      <c r="I11" s="77">
        <v>0</v>
      </c>
      <c r="J11" s="77">
        <v>0</v>
      </c>
      <c r="K11" s="77">
        <v>1.6441384099333149</v>
      </c>
    </row>
    <row r="12" spans="1:11" ht="16" thickBot="1" x14ac:dyDescent="0.4">
      <c r="A12" s="6" t="s">
        <v>18</v>
      </c>
      <c r="B12" s="77">
        <v>0.33176185383186918</v>
      </c>
      <c r="C12" s="77">
        <v>5.2606748001473687</v>
      </c>
      <c r="D12" s="77">
        <v>0</v>
      </c>
      <c r="E12" s="77">
        <v>8.7747052950275553</v>
      </c>
      <c r="F12" s="77">
        <v>1.4263005769413002</v>
      </c>
      <c r="G12" s="77">
        <v>51.17752451561568</v>
      </c>
      <c r="H12" s="77">
        <v>0.97507282639401316</v>
      </c>
      <c r="I12" s="77">
        <v>32.05396013204205</v>
      </c>
      <c r="J12" s="77">
        <v>0</v>
      </c>
      <c r="K12" s="77">
        <v>0</v>
      </c>
    </row>
    <row r="13" spans="1:11" ht="16" thickBot="1" x14ac:dyDescent="0.4">
      <c r="A13" s="6" t="s">
        <v>19</v>
      </c>
      <c r="B13" s="77">
        <v>4.2636201667701652</v>
      </c>
      <c r="C13" s="77">
        <v>17.518843238404372</v>
      </c>
      <c r="D13" s="77">
        <v>14.524079417274951</v>
      </c>
      <c r="E13" s="77">
        <v>28.95872335582343</v>
      </c>
      <c r="F13" s="77">
        <v>25.463052002068821</v>
      </c>
      <c r="G13" s="77">
        <v>7.4500832122302283</v>
      </c>
      <c r="H13" s="77">
        <v>0</v>
      </c>
      <c r="I13" s="77">
        <v>0</v>
      </c>
      <c r="J13" s="77">
        <v>0</v>
      </c>
      <c r="K13" s="77">
        <v>1.821598607427904</v>
      </c>
    </row>
    <row r="14" spans="1:11" ht="16" thickBot="1" x14ac:dyDescent="0.4">
      <c r="A14" s="12" t="s">
        <v>188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56.485889488089803</v>
      </c>
      <c r="H14" s="77">
        <v>36.593786115412215</v>
      </c>
      <c r="I14" s="77">
        <v>6.9203243964978984</v>
      </c>
      <c r="J14" s="77">
        <v>0</v>
      </c>
      <c r="K14" s="77">
        <v>0</v>
      </c>
    </row>
    <row r="15" spans="1:11" ht="16" thickBot="1" x14ac:dyDescent="0.4">
      <c r="A15" s="12" t="s">
        <v>189</v>
      </c>
      <c r="B15" s="77">
        <v>0</v>
      </c>
      <c r="C15" s="77">
        <v>0</v>
      </c>
      <c r="D15" s="77">
        <v>0</v>
      </c>
      <c r="E15" s="77">
        <v>9.2953872979809837</v>
      </c>
      <c r="F15" s="77">
        <v>0.30463418128209335</v>
      </c>
      <c r="G15" s="77">
        <v>34.381364390919856</v>
      </c>
      <c r="H15" s="77">
        <v>32.460429769873279</v>
      </c>
      <c r="I15" s="77">
        <v>23.214042933277035</v>
      </c>
      <c r="J15" s="77">
        <v>0.34414142666711484</v>
      </c>
      <c r="K15" s="77">
        <v>0</v>
      </c>
    </row>
    <row r="16" spans="1:11" ht="15" thickBot="1" x14ac:dyDescent="0.4">
      <c r="A16" s="222" t="s">
        <v>20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4"/>
    </row>
    <row r="17" spans="1:11" ht="16" thickBot="1" x14ac:dyDescent="0.4">
      <c r="A17" s="6" t="s">
        <v>21</v>
      </c>
      <c r="B17" s="77">
        <v>2.4563086290546337</v>
      </c>
      <c r="C17" s="77">
        <v>12.457794210506922</v>
      </c>
      <c r="D17" s="77">
        <v>8.960352608796839</v>
      </c>
      <c r="E17" s="77">
        <v>37.860749131775144</v>
      </c>
      <c r="F17" s="77">
        <v>22.126863922080624</v>
      </c>
      <c r="G17" s="77">
        <v>14.311774402878591</v>
      </c>
      <c r="H17" s="77">
        <v>0.66701494135252404</v>
      </c>
      <c r="I17" s="77">
        <v>0.17198204470569661</v>
      </c>
      <c r="J17" s="77">
        <v>2.1858687668366988E-2</v>
      </c>
      <c r="K17" s="77">
        <v>0.96530142117958362</v>
      </c>
    </row>
    <row r="18" spans="1:11" ht="16" thickBot="1" x14ac:dyDescent="0.4">
      <c r="A18" s="20" t="s">
        <v>86</v>
      </c>
      <c r="B18" s="77">
        <v>4.2636201667701652</v>
      </c>
      <c r="C18" s="77">
        <v>17.518843238404372</v>
      </c>
      <c r="D18" s="77">
        <v>14.524079417274951</v>
      </c>
      <c r="E18" s="77">
        <v>28.95872335582343</v>
      </c>
      <c r="F18" s="77">
        <v>25.463052002068821</v>
      </c>
      <c r="G18" s="77">
        <v>7.4500832122302283</v>
      </c>
      <c r="H18" s="77">
        <v>0</v>
      </c>
      <c r="I18" s="77">
        <v>0</v>
      </c>
      <c r="J18" s="77">
        <v>0</v>
      </c>
      <c r="K18" s="77">
        <v>1.821598607427904</v>
      </c>
    </row>
    <row r="19" spans="1:11" ht="16" thickBot="1" x14ac:dyDescent="0.4">
      <c r="A19" s="20" t="s">
        <v>87</v>
      </c>
      <c r="B19" s="77">
        <v>0.83272157039448202</v>
      </c>
      <c r="C19" s="77">
        <v>7.9112323513793186</v>
      </c>
      <c r="D19" s="77">
        <v>3.9622132976387539</v>
      </c>
      <c r="E19" s="77">
        <v>45.85782851962896</v>
      </c>
      <c r="F19" s="77">
        <v>19.129820148005404</v>
      </c>
      <c r="G19" s="77">
        <v>20.47593192922368</v>
      </c>
      <c r="H19" s="77">
        <v>1.2662236577876671</v>
      </c>
      <c r="I19" s="77">
        <v>0.32648104295756225</v>
      </c>
      <c r="J19" s="77">
        <v>4.1495303535111862E-2</v>
      </c>
      <c r="K19" s="77">
        <v>0.19605217944829748</v>
      </c>
    </row>
    <row r="20" spans="1:11" ht="16" thickBot="1" x14ac:dyDescent="0.4">
      <c r="A20" s="6" t="s">
        <v>22</v>
      </c>
      <c r="B20" s="77">
        <v>0.31941799414530042</v>
      </c>
      <c r="C20" s="77">
        <v>2.9708982384533176</v>
      </c>
      <c r="D20" s="77">
        <v>1.2272206314127445</v>
      </c>
      <c r="E20" s="77">
        <v>49.023555784554297</v>
      </c>
      <c r="F20" s="77">
        <v>21.787271572311255</v>
      </c>
      <c r="G20" s="77">
        <v>19.422988752644294</v>
      </c>
      <c r="H20" s="77">
        <v>4.1599611790655828</v>
      </c>
      <c r="I20" s="77">
        <v>0.91944562207554692</v>
      </c>
      <c r="J20" s="77">
        <v>8.1140432737119891E-2</v>
      </c>
      <c r="K20" s="77">
        <v>8.8099792601386326E-2</v>
      </c>
    </row>
    <row r="21" spans="1:11" ht="16" thickBot="1" x14ac:dyDescent="0.4">
      <c r="A21" s="7" t="s">
        <v>30</v>
      </c>
      <c r="B21" s="78">
        <v>0.86603425461701389</v>
      </c>
      <c r="C21" s="78">
        <v>5.3976446123725399</v>
      </c>
      <c r="D21" s="78">
        <v>3.2053544741825055</v>
      </c>
      <c r="E21" s="78">
        <v>46.168111743934027</v>
      </c>
      <c r="F21" s="78">
        <v>21.874139237546078</v>
      </c>
      <c r="G21" s="78">
        <v>18.115540992475751</v>
      </c>
      <c r="H21" s="78">
        <v>3.266466126349298</v>
      </c>
      <c r="I21" s="78">
        <v>0.72824456628636958</v>
      </c>
      <c r="J21" s="78">
        <v>6.5976172444926637E-2</v>
      </c>
      <c r="K21" s="78">
        <v>0.31248781979373424</v>
      </c>
    </row>
    <row r="22" spans="1:11" ht="15.5" x14ac:dyDescent="0.35">
      <c r="A22" s="190" t="s">
        <v>299</v>
      </c>
      <c r="B22" s="190"/>
      <c r="C22" s="190"/>
      <c r="D22" s="190"/>
      <c r="E22" s="190"/>
      <c r="F22" s="190"/>
      <c r="G22" s="190"/>
    </row>
    <row r="23" spans="1:11" ht="15.5" x14ac:dyDescent="0.35">
      <c r="A23" s="11"/>
    </row>
    <row r="24" spans="1:11" ht="15.5" x14ac:dyDescent="0.35">
      <c r="A24" s="43"/>
    </row>
    <row r="25" spans="1:11" ht="15.5" x14ac:dyDescent="0.35">
      <c r="A25" s="38"/>
    </row>
  </sheetData>
  <mergeCells count="4">
    <mergeCell ref="A2:G2"/>
    <mergeCell ref="A22:G22"/>
    <mergeCell ref="A4:K4"/>
    <mergeCell ref="A16:K16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83E1-926D-4AB5-99F1-A79C5B911AE0}">
  <dimension ref="A1:L25"/>
  <sheetViews>
    <sheetView topLeftCell="A7" workbookViewId="0">
      <selection activeCell="B17" sqref="B17"/>
    </sheetView>
  </sheetViews>
  <sheetFormatPr baseColWidth="10" defaultRowHeight="14.5" x14ac:dyDescent="0.35"/>
  <cols>
    <col min="1" max="1" width="26.54296875" customWidth="1"/>
    <col min="2" max="2" width="16.36328125" customWidth="1"/>
    <col min="3" max="3" width="24.6328125" customWidth="1"/>
  </cols>
  <sheetData>
    <row r="1" spans="1:12" ht="15.5" x14ac:dyDescent="0.35">
      <c r="A1" s="189" t="s">
        <v>263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2" ht="16" thickBot="1" x14ac:dyDescent="0.4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2" ht="55.25" customHeight="1" thickBot="1" x14ac:dyDescent="0.4">
      <c r="A3" s="128" t="s">
        <v>290</v>
      </c>
      <c r="B3" s="134" t="s">
        <v>256</v>
      </c>
      <c r="C3" s="134" t="s">
        <v>257</v>
      </c>
      <c r="D3" s="134" t="s">
        <v>258</v>
      </c>
      <c r="E3" s="134" t="s">
        <v>259</v>
      </c>
      <c r="F3" s="134" t="s">
        <v>98</v>
      </c>
      <c r="G3" s="134" t="s">
        <v>99</v>
      </c>
      <c r="H3" s="134" t="s">
        <v>260</v>
      </c>
      <c r="I3" s="134" t="s">
        <v>261</v>
      </c>
      <c r="J3" s="134" t="s">
        <v>262</v>
      </c>
      <c r="K3" s="134" t="s">
        <v>185</v>
      </c>
      <c r="L3" s="36"/>
    </row>
    <row r="4" spans="1:12" ht="14.4" customHeight="1" thickBot="1" x14ac:dyDescent="0.4">
      <c r="A4" s="225" t="s">
        <v>10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36"/>
    </row>
    <row r="5" spans="1:12" ht="15" thickBot="1" x14ac:dyDescent="0.4">
      <c r="A5" s="129" t="s">
        <v>11</v>
      </c>
      <c r="B5" s="130">
        <v>14.387004206871836</v>
      </c>
      <c r="C5" s="130">
        <v>2.1447448649383785</v>
      </c>
      <c r="D5" s="130">
        <v>0.13318648520391951</v>
      </c>
      <c r="E5" s="130">
        <v>43.261952506970673</v>
      </c>
      <c r="F5" s="130">
        <v>0</v>
      </c>
      <c r="G5" s="130">
        <v>0</v>
      </c>
      <c r="H5" s="130">
        <v>0.11906926912184554</v>
      </c>
      <c r="I5" s="130">
        <v>0</v>
      </c>
      <c r="J5" s="130">
        <v>39.504345065315633</v>
      </c>
      <c r="K5" s="130">
        <v>0.44969760157769462</v>
      </c>
      <c r="L5" s="36"/>
    </row>
    <row r="6" spans="1:12" ht="15" thickBot="1" x14ac:dyDescent="0.4">
      <c r="A6" s="129" t="s">
        <v>12</v>
      </c>
      <c r="B6" s="130">
        <v>49.314261060973635</v>
      </c>
      <c r="C6" s="130">
        <v>0.38738044287854789</v>
      </c>
      <c r="D6" s="130">
        <v>0</v>
      </c>
      <c r="E6" s="130">
        <v>47.380347763254193</v>
      </c>
      <c r="F6" s="130">
        <v>0</v>
      </c>
      <c r="G6" s="130">
        <v>0</v>
      </c>
      <c r="H6" s="130">
        <v>0</v>
      </c>
      <c r="I6" s="130">
        <v>0</v>
      </c>
      <c r="J6" s="130">
        <v>1.9656902220838934</v>
      </c>
      <c r="K6" s="130">
        <v>0.95232051080994595</v>
      </c>
      <c r="L6" s="36"/>
    </row>
    <row r="7" spans="1:12" ht="15" thickBot="1" x14ac:dyDescent="0.4">
      <c r="A7" s="129" t="s">
        <v>13</v>
      </c>
      <c r="B7" s="130">
        <v>15.841141809680648</v>
      </c>
      <c r="C7" s="130">
        <v>0.72581753976322683</v>
      </c>
      <c r="D7" s="130">
        <v>0</v>
      </c>
      <c r="E7" s="130">
        <v>78.473469747666684</v>
      </c>
      <c r="F7" s="130">
        <v>6.2815154631432113E-2</v>
      </c>
      <c r="G7" s="130">
        <v>0.14775173025717739</v>
      </c>
      <c r="H7" s="130">
        <v>0</v>
      </c>
      <c r="I7" s="130">
        <v>3.7349204673515858E-2</v>
      </c>
      <c r="J7" s="130">
        <v>4.1594253834352006</v>
      </c>
      <c r="K7" s="130">
        <v>0.55222942989222845</v>
      </c>
      <c r="L7" s="36"/>
    </row>
    <row r="8" spans="1:12" ht="15" thickBot="1" x14ac:dyDescent="0.4">
      <c r="A8" s="129" t="s">
        <v>14</v>
      </c>
      <c r="B8" s="130">
        <v>20.089385008640807</v>
      </c>
      <c r="C8" s="130">
        <v>9.4936594678826203E-2</v>
      </c>
      <c r="D8" s="130">
        <v>0</v>
      </c>
      <c r="E8" s="130">
        <v>70.80750795987143</v>
      </c>
      <c r="F8" s="130">
        <v>0</v>
      </c>
      <c r="G8" s="130">
        <v>0</v>
      </c>
      <c r="H8" s="130">
        <v>8.6477550344790377E-2</v>
      </c>
      <c r="I8" s="130">
        <v>0</v>
      </c>
      <c r="J8" s="130">
        <v>8.3971770079395132</v>
      </c>
      <c r="K8" s="130">
        <v>0.52451587852447779</v>
      </c>
      <c r="L8" s="36"/>
    </row>
    <row r="9" spans="1:12" ht="15" thickBot="1" x14ac:dyDescent="0.4">
      <c r="A9" s="129" t="s">
        <v>15</v>
      </c>
      <c r="B9" s="130">
        <v>19.756550463178552</v>
      </c>
      <c r="C9" s="130">
        <v>0.10115897736800109</v>
      </c>
      <c r="D9" s="130">
        <v>0</v>
      </c>
      <c r="E9" s="130">
        <v>51.746793593466954</v>
      </c>
      <c r="F9" s="130">
        <v>0.14730161116143339</v>
      </c>
      <c r="G9" s="130">
        <v>0</v>
      </c>
      <c r="H9" s="130">
        <v>0</v>
      </c>
      <c r="I9" s="130">
        <v>0</v>
      </c>
      <c r="J9" s="130">
        <v>27.965063292934111</v>
      </c>
      <c r="K9" s="130">
        <v>0.28313206189105095</v>
      </c>
      <c r="L9" s="36"/>
    </row>
    <row r="10" spans="1:12" ht="15" thickBot="1" x14ac:dyDescent="0.4">
      <c r="A10" s="129" t="s">
        <v>16</v>
      </c>
      <c r="B10" s="130">
        <v>18.289290103281516</v>
      </c>
      <c r="C10" s="130">
        <v>0.2538188819151308</v>
      </c>
      <c r="D10" s="130">
        <v>0</v>
      </c>
      <c r="E10" s="130">
        <v>23.35651974878698</v>
      </c>
      <c r="F10" s="130">
        <v>0</v>
      </c>
      <c r="G10" s="130">
        <v>6.6525537916339847E-2</v>
      </c>
      <c r="H10" s="130">
        <v>0</v>
      </c>
      <c r="I10" s="130">
        <v>0.15935879215965273</v>
      </c>
      <c r="J10" s="130">
        <v>57.812047279108249</v>
      </c>
      <c r="K10" s="130">
        <v>6.2439656832158269E-2</v>
      </c>
      <c r="L10" s="36"/>
    </row>
    <row r="11" spans="1:12" ht="15" thickBot="1" x14ac:dyDescent="0.4">
      <c r="A11" s="129" t="s">
        <v>17</v>
      </c>
      <c r="B11" s="130">
        <v>26.632954153355016</v>
      </c>
      <c r="C11" s="130">
        <v>0.95137818061138468</v>
      </c>
      <c r="D11" s="130">
        <v>0</v>
      </c>
      <c r="E11" s="130">
        <v>23.855588602976276</v>
      </c>
      <c r="F11" s="130">
        <v>0</v>
      </c>
      <c r="G11" s="130">
        <v>0</v>
      </c>
      <c r="H11" s="130">
        <v>0</v>
      </c>
      <c r="I11" s="130">
        <v>0.52908198316776101</v>
      </c>
      <c r="J11" s="130">
        <v>41.766119073238187</v>
      </c>
      <c r="K11" s="130">
        <v>6.2648780066513021</v>
      </c>
      <c r="L11" s="36"/>
    </row>
    <row r="12" spans="1:12" ht="15" thickBot="1" x14ac:dyDescent="0.4">
      <c r="A12" s="129" t="s">
        <v>18</v>
      </c>
      <c r="B12" s="130">
        <v>42.412039597337461</v>
      </c>
      <c r="C12" s="130">
        <v>0.18304537483270875</v>
      </c>
      <c r="D12" s="130">
        <v>1.0017221941054433</v>
      </c>
      <c r="E12" s="130">
        <v>14.459330999329223</v>
      </c>
      <c r="F12" s="130">
        <v>0</v>
      </c>
      <c r="G12" s="130">
        <v>0</v>
      </c>
      <c r="H12" s="130">
        <v>0</v>
      </c>
      <c r="I12" s="130">
        <v>0.24030682283124877</v>
      </c>
      <c r="J12" s="130">
        <v>40.968789008000968</v>
      </c>
      <c r="K12" s="130">
        <v>0.73476600356276456</v>
      </c>
      <c r="L12" s="36"/>
    </row>
    <row r="13" spans="1:12" ht="15" thickBot="1" x14ac:dyDescent="0.4">
      <c r="A13" s="129" t="s">
        <v>19</v>
      </c>
      <c r="B13" s="130">
        <v>92.680727330081353</v>
      </c>
      <c r="C13" s="130">
        <v>0</v>
      </c>
      <c r="D13" s="130">
        <v>0</v>
      </c>
      <c r="E13" s="130">
        <v>4.0149829401878803</v>
      </c>
      <c r="F13" s="130">
        <v>0</v>
      </c>
      <c r="G13" s="130">
        <v>0</v>
      </c>
      <c r="H13" s="130">
        <v>0</v>
      </c>
      <c r="I13" s="130">
        <v>0</v>
      </c>
      <c r="J13" s="130">
        <v>1.2232651308128477</v>
      </c>
      <c r="K13" s="130">
        <v>2.0810245989178808</v>
      </c>
      <c r="L13" s="36"/>
    </row>
    <row r="14" spans="1:12" ht="16" thickBot="1" x14ac:dyDescent="0.4">
      <c r="A14" s="12" t="s">
        <v>188</v>
      </c>
      <c r="B14" s="130">
        <v>0.19997078174812977</v>
      </c>
      <c r="C14" s="130">
        <v>0</v>
      </c>
      <c r="D14" s="130">
        <v>0</v>
      </c>
      <c r="E14" s="130">
        <v>57.312663217983363</v>
      </c>
      <c r="F14" s="130">
        <v>0</v>
      </c>
      <c r="G14" s="130">
        <v>0</v>
      </c>
      <c r="H14" s="130">
        <v>0</v>
      </c>
      <c r="I14" s="130">
        <v>0</v>
      </c>
      <c r="J14" s="130">
        <v>26.536095585143794</v>
      </c>
      <c r="K14" s="130">
        <v>15.951270415124682</v>
      </c>
      <c r="L14" s="36"/>
    </row>
    <row r="15" spans="1:12" ht="16" thickBot="1" x14ac:dyDescent="0.4">
      <c r="A15" s="12" t="s">
        <v>189</v>
      </c>
      <c r="B15" s="130">
        <v>0</v>
      </c>
      <c r="C15" s="130">
        <v>0</v>
      </c>
      <c r="D15" s="130">
        <v>0</v>
      </c>
      <c r="E15" s="130">
        <v>0.65340985543196206</v>
      </c>
      <c r="F15" s="130">
        <v>0</v>
      </c>
      <c r="G15" s="130">
        <v>0</v>
      </c>
      <c r="H15" s="130">
        <v>0</v>
      </c>
      <c r="I15" s="130">
        <v>0.30463418128209335</v>
      </c>
      <c r="J15" s="130">
        <v>96.322839679770865</v>
      </c>
      <c r="K15" s="130">
        <v>2.7191162835150844</v>
      </c>
      <c r="L15" s="36"/>
    </row>
    <row r="16" spans="1:12" ht="15" thickBot="1" x14ac:dyDescent="0.4">
      <c r="A16" s="225" t="s">
        <v>66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36"/>
    </row>
    <row r="17" spans="1:12" ht="15" thickBot="1" x14ac:dyDescent="0.4">
      <c r="A17" s="129" t="s">
        <v>21</v>
      </c>
      <c r="B17" s="130">
        <v>79.929103467352419</v>
      </c>
      <c r="C17" s="130">
        <v>0.13923431004003267</v>
      </c>
      <c r="D17" s="130">
        <v>0</v>
      </c>
      <c r="E17" s="130">
        <v>12.556824243607858</v>
      </c>
      <c r="F17" s="130">
        <v>0</v>
      </c>
      <c r="G17" s="130">
        <v>1.8624236128799855E-2</v>
      </c>
      <c r="H17" s="130">
        <v>0</v>
      </c>
      <c r="I17" s="130">
        <v>2.167273497620795E-2</v>
      </c>
      <c r="J17" s="130">
        <v>5.797158757812567</v>
      </c>
      <c r="K17" s="130">
        <v>1.5373822500815368</v>
      </c>
      <c r="L17" s="36"/>
    </row>
    <row r="18" spans="1:12" ht="15" thickBot="1" x14ac:dyDescent="0.4">
      <c r="A18" s="131" t="s">
        <v>86</v>
      </c>
      <c r="B18" s="130">
        <v>92.680727330081353</v>
      </c>
      <c r="C18" s="130">
        <v>0</v>
      </c>
      <c r="D18" s="130">
        <v>0</v>
      </c>
      <c r="E18" s="130">
        <v>4.0149829401878803</v>
      </c>
      <c r="F18" s="130">
        <v>0</v>
      </c>
      <c r="G18" s="130">
        <v>0</v>
      </c>
      <c r="H18" s="130">
        <v>0</v>
      </c>
      <c r="I18" s="130">
        <v>0</v>
      </c>
      <c r="J18" s="130">
        <v>1.2232651308128477</v>
      </c>
      <c r="K18" s="130">
        <v>2.0810245989178808</v>
      </c>
      <c r="L18" s="36"/>
    </row>
    <row r="19" spans="1:12" ht="15" thickBot="1" x14ac:dyDescent="0.4">
      <c r="A19" s="131" t="s">
        <v>87</v>
      </c>
      <c r="B19" s="130">
        <v>68.473761624850837</v>
      </c>
      <c r="C19" s="130">
        <v>0.26431458490411086</v>
      </c>
      <c r="D19" s="130">
        <v>0</v>
      </c>
      <c r="E19" s="130">
        <v>20.230334154849718</v>
      </c>
      <c r="F19" s="130">
        <v>0</v>
      </c>
      <c r="G19" s="130">
        <v>3.5355202608642333E-2</v>
      </c>
      <c r="H19" s="130">
        <v>0</v>
      </c>
      <c r="I19" s="130">
        <v>4.1142301400611488E-2</v>
      </c>
      <c r="J19" s="130">
        <v>9.906087597979127</v>
      </c>
      <c r="K19" s="130">
        <v>1.049004533406324</v>
      </c>
      <c r="L19" s="36"/>
    </row>
    <row r="20" spans="1:12" ht="15" thickBot="1" x14ac:dyDescent="0.4">
      <c r="A20" s="129" t="s">
        <v>22</v>
      </c>
      <c r="B20" s="130">
        <v>15.125346609700616</v>
      </c>
      <c r="C20" s="130">
        <v>0.60138206767448044</v>
      </c>
      <c r="D20" s="130">
        <v>3.202209101670029E-2</v>
      </c>
      <c r="E20" s="130">
        <v>59.830322149696983</v>
      </c>
      <c r="F20" s="130">
        <v>4.3151039024270317E-2</v>
      </c>
      <c r="G20" s="130">
        <v>2.946968022638807E-2</v>
      </c>
      <c r="H20" s="130">
        <v>3.9198896100904025E-2</v>
      </c>
      <c r="I20" s="130">
        <v>4.9176258983553725E-2</v>
      </c>
      <c r="J20" s="130">
        <v>23.472951415772229</v>
      </c>
      <c r="K20" s="130">
        <v>0.77697979180451737</v>
      </c>
      <c r="L20" s="36"/>
    </row>
    <row r="21" spans="1:12" ht="15" thickBot="1" x14ac:dyDescent="0.4">
      <c r="A21" s="132" t="s">
        <v>30</v>
      </c>
      <c r="B21" s="133">
        <v>31.702136577031307</v>
      </c>
      <c r="C21" s="133">
        <v>0.48316474998090603</v>
      </c>
      <c r="D21" s="133">
        <v>2.3830845588375116E-2</v>
      </c>
      <c r="E21" s="133">
        <v>47.737769436564207</v>
      </c>
      <c r="F21" s="133">
        <v>3.2113010591002258E-2</v>
      </c>
      <c r="G21" s="133">
        <v>2.6695417473334794E-2</v>
      </c>
      <c r="H21" s="133">
        <v>2.917182515433565E-2</v>
      </c>
      <c r="I21" s="133">
        <v>4.214086222665564E-2</v>
      </c>
      <c r="J21" s="133">
        <v>18.951486664266199</v>
      </c>
      <c r="K21" s="133">
        <v>0.97149061112613788</v>
      </c>
      <c r="L21" s="36"/>
    </row>
    <row r="22" spans="1:12" ht="15.5" x14ac:dyDescent="0.35">
      <c r="A22" s="190" t="s">
        <v>299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</row>
    <row r="23" spans="1:12" ht="15.5" x14ac:dyDescent="0.35">
      <c r="A23" s="44"/>
    </row>
    <row r="25" spans="1:12" x14ac:dyDescent="0.35">
      <c r="A25" s="49"/>
    </row>
  </sheetData>
  <mergeCells count="4">
    <mergeCell ref="A1:K1"/>
    <mergeCell ref="A22:K22"/>
    <mergeCell ref="A4:K4"/>
    <mergeCell ref="A16:K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1332-4671-4C12-BA99-BA0F16C8CFAA}">
  <dimension ref="A1:B38"/>
  <sheetViews>
    <sheetView topLeftCell="A7" workbookViewId="0">
      <selection activeCell="A22" sqref="A22"/>
    </sheetView>
  </sheetViews>
  <sheetFormatPr baseColWidth="10" defaultRowHeight="14.5" x14ac:dyDescent="0.35"/>
  <cols>
    <col min="1" max="1" width="41.90625" customWidth="1"/>
    <col min="2" max="2" width="27.08984375" customWidth="1"/>
  </cols>
  <sheetData>
    <row r="1" spans="1:2" ht="41.25" customHeight="1" thickBot="1" x14ac:dyDescent="0.4">
      <c r="A1" s="183" t="s">
        <v>264</v>
      </c>
      <c r="B1" s="183"/>
    </row>
    <row r="2" spans="1:2" ht="16" thickBot="1" x14ac:dyDescent="0.4">
      <c r="A2" s="96" t="s">
        <v>290</v>
      </c>
      <c r="B2" s="154" t="s">
        <v>100</v>
      </c>
    </row>
    <row r="3" spans="1:2" ht="16" thickBot="1" x14ac:dyDescent="0.4">
      <c r="A3" s="184" t="s">
        <v>10</v>
      </c>
      <c r="B3" s="188"/>
    </row>
    <row r="4" spans="1:2" ht="16" thickBot="1" x14ac:dyDescent="0.4">
      <c r="A4" s="6" t="s">
        <v>11</v>
      </c>
      <c r="B4" s="77">
        <v>59.926888063984819</v>
      </c>
    </row>
    <row r="5" spans="1:2" ht="16" thickBot="1" x14ac:dyDescent="0.4">
      <c r="A5" s="6" t="s">
        <v>12</v>
      </c>
      <c r="B5" s="77">
        <v>97.081989267106167</v>
      </c>
    </row>
    <row r="6" spans="1:2" ht="16" thickBot="1" x14ac:dyDescent="0.4">
      <c r="A6" s="6" t="s">
        <v>13</v>
      </c>
      <c r="B6" s="77">
        <v>95.040429097110433</v>
      </c>
    </row>
    <row r="7" spans="1:2" ht="16" thickBot="1" x14ac:dyDescent="0.4">
      <c r="A7" s="6" t="s">
        <v>14</v>
      </c>
      <c r="B7" s="77">
        <v>90.99182956319116</v>
      </c>
    </row>
    <row r="8" spans="1:2" ht="16" thickBot="1" x14ac:dyDescent="0.4">
      <c r="A8" s="6" t="s">
        <v>15</v>
      </c>
      <c r="B8" s="77">
        <v>71.604503034013518</v>
      </c>
    </row>
    <row r="9" spans="1:2" ht="16" thickBot="1" x14ac:dyDescent="0.4">
      <c r="A9" s="6" t="s">
        <v>16</v>
      </c>
      <c r="B9" s="77">
        <v>41.899628733983633</v>
      </c>
    </row>
    <row r="10" spans="1:2" ht="16" thickBot="1" x14ac:dyDescent="0.4">
      <c r="A10" s="6" t="s">
        <v>17</v>
      </c>
      <c r="B10" s="77">
        <v>51.439920936942663</v>
      </c>
    </row>
    <row r="11" spans="1:2" ht="16" thickBot="1" x14ac:dyDescent="0.4">
      <c r="A11" s="6" t="s">
        <v>18</v>
      </c>
      <c r="B11" s="77">
        <v>58.056138165604878</v>
      </c>
    </row>
    <row r="12" spans="1:2" ht="16" thickBot="1" x14ac:dyDescent="0.4">
      <c r="A12" s="6" t="s">
        <v>19</v>
      </c>
      <c r="B12" s="77">
        <v>96.695710270269259</v>
      </c>
    </row>
    <row r="13" spans="1:2" ht="16" thickBot="1" x14ac:dyDescent="0.4">
      <c r="A13" s="12" t="s">
        <v>188</v>
      </c>
      <c r="B13" s="77">
        <v>57.512633999731491</v>
      </c>
    </row>
    <row r="14" spans="1:2" ht="16" thickBot="1" x14ac:dyDescent="0.4">
      <c r="A14" s="12" t="s">
        <v>189</v>
      </c>
      <c r="B14" s="77">
        <v>0.65340985543196206</v>
      </c>
    </row>
    <row r="15" spans="1:2" ht="16" thickBot="1" x14ac:dyDescent="0.4">
      <c r="A15" s="184" t="s">
        <v>20</v>
      </c>
      <c r="B15" s="188"/>
    </row>
    <row r="16" spans="1:2" ht="16" thickBot="1" x14ac:dyDescent="0.4">
      <c r="A16" s="6" t="s">
        <v>21</v>
      </c>
      <c r="B16" s="77">
        <v>92.625162021000847</v>
      </c>
    </row>
    <row r="17" spans="1:2" ht="16" thickBot="1" x14ac:dyDescent="0.4">
      <c r="A17" s="20" t="s">
        <v>86</v>
      </c>
      <c r="B17" s="77">
        <v>96.695710270269259</v>
      </c>
    </row>
    <row r="18" spans="1:2" ht="16" thickBot="1" x14ac:dyDescent="0.4">
      <c r="A18" s="20" t="s">
        <v>87</v>
      </c>
      <c r="B18" s="77">
        <v>88.968410364605049</v>
      </c>
    </row>
    <row r="19" spans="1:2" ht="16" thickBot="1" x14ac:dyDescent="0.4">
      <c r="A19" s="6" t="s">
        <v>22</v>
      </c>
      <c r="B19" s="77">
        <v>75.58907291808859</v>
      </c>
    </row>
    <row r="20" spans="1:2" ht="16" thickBot="1" x14ac:dyDescent="0.4">
      <c r="A20" s="7" t="s">
        <v>30</v>
      </c>
      <c r="B20" s="78">
        <v>79.946901609163959</v>
      </c>
    </row>
    <row r="21" spans="1:2" ht="15.5" x14ac:dyDescent="0.35">
      <c r="A21" s="190" t="s">
        <v>299</v>
      </c>
      <c r="B21" s="190"/>
    </row>
    <row r="22" spans="1:2" ht="15.5" x14ac:dyDescent="0.35">
      <c r="A22" s="11"/>
    </row>
    <row r="23" spans="1:2" x14ac:dyDescent="0.35">
      <c r="A23" s="49" t="s">
        <v>134</v>
      </c>
    </row>
    <row r="24" spans="1:2" ht="15.5" x14ac:dyDescent="0.35">
      <c r="A24" s="44"/>
    </row>
    <row r="25" spans="1:2" ht="15.5" x14ac:dyDescent="0.35">
      <c r="A25" s="44"/>
    </row>
    <row r="26" spans="1:2" ht="15.5" x14ac:dyDescent="0.35">
      <c r="A26" s="44"/>
    </row>
    <row r="27" spans="1:2" ht="15.5" x14ac:dyDescent="0.35">
      <c r="A27" s="44"/>
    </row>
    <row r="28" spans="1:2" ht="15.5" x14ac:dyDescent="0.35">
      <c r="A28" s="44"/>
    </row>
    <row r="29" spans="1:2" ht="15.5" x14ac:dyDescent="0.35">
      <c r="A29" s="44"/>
    </row>
    <row r="30" spans="1:2" ht="15.5" x14ac:dyDescent="0.35">
      <c r="A30" s="44"/>
    </row>
    <row r="31" spans="1:2" ht="15.5" x14ac:dyDescent="0.35">
      <c r="A31" s="44"/>
    </row>
    <row r="32" spans="1:2" ht="15.5" x14ac:dyDescent="0.35">
      <c r="A32" s="44"/>
    </row>
    <row r="33" spans="1:1" ht="15.5" x14ac:dyDescent="0.35">
      <c r="A33" s="44"/>
    </row>
    <row r="34" spans="1:1" ht="15.5" x14ac:dyDescent="0.35">
      <c r="A34" s="44"/>
    </row>
    <row r="35" spans="1:1" ht="15.5" x14ac:dyDescent="0.35">
      <c r="A35" s="44"/>
    </row>
    <row r="36" spans="1:1" ht="15.5" x14ac:dyDescent="0.35">
      <c r="A36" s="44"/>
    </row>
    <row r="37" spans="1:1" ht="15.5" x14ac:dyDescent="0.35">
      <c r="A37" s="44"/>
    </row>
    <row r="38" spans="1:1" ht="15.5" x14ac:dyDescent="0.35">
      <c r="A38" s="44"/>
    </row>
  </sheetData>
  <mergeCells count="4">
    <mergeCell ref="A15:B15"/>
    <mergeCell ref="A1:B1"/>
    <mergeCell ref="A21:B21"/>
    <mergeCell ref="A3:B3"/>
  </mergeCells>
  <hyperlinks>
    <hyperlink ref="B2" location="_ftn2" display="_ftn2" xr:uid="{22B3B213-C230-4FFC-A054-2B1B2DC25A35}"/>
    <hyperlink ref="A23" location="_ftnref2" display="_ftnref2" xr:uid="{389E70DF-6DD5-4F20-82AE-17EA14A02BB1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279DB-40F0-4C39-A4BD-5B8B66C6EB84}">
  <dimension ref="A1:K28"/>
  <sheetViews>
    <sheetView workbookViewId="0">
      <selection activeCell="A23" sqref="A23"/>
    </sheetView>
  </sheetViews>
  <sheetFormatPr baseColWidth="10" defaultRowHeight="14.5" x14ac:dyDescent="0.35"/>
  <cols>
    <col min="1" max="1" width="22" customWidth="1"/>
  </cols>
  <sheetData>
    <row r="1" spans="1:11" ht="15.5" x14ac:dyDescent="0.35">
      <c r="A1" s="189" t="s">
        <v>265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6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31.5" thickBot="1" x14ac:dyDescent="0.4">
      <c r="A3" s="97" t="s">
        <v>290</v>
      </c>
      <c r="B3" s="97" t="s">
        <v>101</v>
      </c>
      <c r="C3" s="97" t="s">
        <v>266</v>
      </c>
      <c r="D3" s="97" t="s">
        <v>102</v>
      </c>
      <c r="E3" s="97" t="s">
        <v>103</v>
      </c>
      <c r="F3" s="97" t="s">
        <v>104</v>
      </c>
      <c r="G3" s="97" t="s">
        <v>105</v>
      </c>
      <c r="H3" s="97" t="s">
        <v>106</v>
      </c>
      <c r="I3" s="97" t="s">
        <v>107</v>
      </c>
      <c r="J3" s="97" t="s">
        <v>108</v>
      </c>
      <c r="K3" s="97" t="s">
        <v>267</v>
      </c>
    </row>
    <row r="4" spans="1:11" ht="16" thickBot="1" x14ac:dyDescent="0.4">
      <c r="A4" s="226" t="s">
        <v>10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ht="16" thickBot="1" x14ac:dyDescent="0.4">
      <c r="A5" s="12" t="s">
        <v>11</v>
      </c>
      <c r="B5" s="98">
        <v>0.17893203095203059</v>
      </c>
      <c r="C5" s="98">
        <v>15.830803583935793</v>
      </c>
      <c r="D5" s="98">
        <v>11.465042444419701</v>
      </c>
      <c r="E5" s="98">
        <v>24.097233141062496</v>
      </c>
      <c r="F5" s="98">
        <v>19.455971400674279</v>
      </c>
      <c r="G5" s="98">
        <v>15.311151207739504</v>
      </c>
      <c r="H5" s="98">
        <v>9.0598631562411605</v>
      </c>
      <c r="I5" s="98">
        <v>0.37880985150739332</v>
      </c>
      <c r="J5" s="98">
        <v>1.9851112407367238E-2</v>
      </c>
      <c r="K5" s="98">
        <v>4.2023420710602482</v>
      </c>
    </row>
    <row r="6" spans="1:11" ht="16" thickBot="1" x14ac:dyDescent="0.4">
      <c r="A6" s="12" t="s">
        <v>12</v>
      </c>
      <c r="B6" s="98">
        <v>0.14527544888999491</v>
      </c>
      <c r="C6" s="98">
        <v>21.356917798196136</v>
      </c>
      <c r="D6" s="98">
        <v>7.8256584669743781</v>
      </c>
      <c r="E6" s="98">
        <v>34.517257290556543</v>
      </c>
      <c r="F6" s="98">
        <v>22.27915548368286</v>
      </c>
      <c r="G6" s="98">
        <v>4.5189320280644099</v>
      </c>
      <c r="H6" s="98">
        <v>5.6507054190419099</v>
      </c>
      <c r="I6" s="98">
        <v>0</v>
      </c>
      <c r="J6" s="98">
        <v>1.5411653322666661</v>
      </c>
      <c r="K6" s="98">
        <v>2.1649327323273111</v>
      </c>
    </row>
    <row r="7" spans="1:11" ht="16" thickBot="1" x14ac:dyDescent="0.4">
      <c r="A7" s="12" t="s">
        <v>13</v>
      </c>
      <c r="B7" s="98">
        <v>7.6485354730900068E-2</v>
      </c>
      <c r="C7" s="98">
        <v>7.983104319328838</v>
      </c>
      <c r="D7" s="98">
        <v>6.5792070634458035</v>
      </c>
      <c r="E7" s="98">
        <v>29.57181715610902</v>
      </c>
      <c r="F7" s="98">
        <v>28.946045442879054</v>
      </c>
      <c r="G7" s="98">
        <v>22.688564545881405</v>
      </c>
      <c r="H7" s="98">
        <v>3.4703257058480048</v>
      </c>
      <c r="I7" s="98">
        <v>0.11422171901629061</v>
      </c>
      <c r="J7" s="98">
        <v>0.17560637315876595</v>
      </c>
      <c r="K7" s="98">
        <v>0.39462231960200089</v>
      </c>
    </row>
    <row r="8" spans="1:11" ht="16" thickBot="1" x14ac:dyDescent="0.4">
      <c r="A8" s="12" t="s">
        <v>14</v>
      </c>
      <c r="B8" s="98">
        <v>0</v>
      </c>
      <c r="C8" s="98">
        <v>5.4217450812745618</v>
      </c>
      <c r="D8" s="98">
        <v>16.497270280140555</v>
      </c>
      <c r="E8" s="98">
        <v>24.638648324979318</v>
      </c>
      <c r="F8" s="98">
        <v>23.399986429591106</v>
      </c>
      <c r="G8" s="98">
        <v>16.317427654524291</v>
      </c>
      <c r="H8" s="98">
        <v>11.142881607073225</v>
      </c>
      <c r="I8" s="98">
        <v>0</v>
      </c>
      <c r="J8" s="98">
        <v>0.12066871225239707</v>
      </c>
      <c r="K8" s="98">
        <v>2.4613719101644476</v>
      </c>
    </row>
    <row r="9" spans="1:11" ht="16" thickBot="1" x14ac:dyDescent="0.4">
      <c r="A9" s="12" t="s">
        <v>15</v>
      </c>
      <c r="B9" s="98">
        <v>0</v>
      </c>
      <c r="C9" s="98">
        <v>10.262945784152322</v>
      </c>
      <c r="D9" s="98">
        <v>20.919087057128081</v>
      </c>
      <c r="E9" s="98">
        <v>29.63722744775481</v>
      </c>
      <c r="F9" s="98">
        <v>22.850035122537903</v>
      </c>
      <c r="G9" s="98">
        <v>4.9244192278820291</v>
      </c>
      <c r="H9" s="98">
        <v>11.256193135039117</v>
      </c>
      <c r="I9" s="98">
        <v>0.10115897736800109</v>
      </c>
      <c r="J9" s="98">
        <v>0</v>
      </c>
      <c r="K9" s="98">
        <v>4.8933248137810595E-2</v>
      </c>
    </row>
    <row r="10" spans="1:11" ht="16" thickBot="1" x14ac:dyDescent="0.4">
      <c r="A10" s="12" t="s">
        <v>16</v>
      </c>
      <c r="B10" s="98">
        <v>8.8940979256616232E-2</v>
      </c>
      <c r="C10" s="98">
        <v>14.487343308386574</v>
      </c>
      <c r="D10" s="98">
        <v>3.7347121538026795</v>
      </c>
      <c r="E10" s="98">
        <v>29.654153546051571</v>
      </c>
      <c r="F10" s="98">
        <v>35.758524888891522</v>
      </c>
      <c r="G10" s="98">
        <v>0.23739187215229296</v>
      </c>
      <c r="H10" s="98">
        <v>15.355906773045151</v>
      </c>
      <c r="I10" s="98">
        <v>0.34496286788570163</v>
      </c>
      <c r="J10" s="98">
        <v>0.33806361052798756</v>
      </c>
      <c r="K10" s="98">
        <v>0</v>
      </c>
    </row>
    <row r="11" spans="1:11" ht="16" thickBot="1" x14ac:dyDescent="0.4">
      <c r="A11" s="12" t="s">
        <v>17</v>
      </c>
      <c r="B11" s="98">
        <v>0.38348093570519404</v>
      </c>
      <c r="C11" s="98">
        <v>21.775275307563966</v>
      </c>
      <c r="D11" s="98">
        <v>10.637226199814103</v>
      </c>
      <c r="E11" s="98">
        <v>46.692284593715748</v>
      </c>
      <c r="F11" s="98">
        <v>13.69289529011421</v>
      </c>
      <c r="G11" s="98">
        <v>0</v>
      </c>
      <c r="H11" s="98">
        <v>4.8600934298961969</v>
      </c>
      <c r="I11" s="98">
        <v>1.5533617596249185</v>
      </c>
      <c r="J11" s="98">
        <v>0.40538248356555934</v>
      </c>
      <c r="K11" s="98">
        <v>0</v>
      </c>
    </row>
    <row r="12" spans="1:11" ht="16" thickBot="1" x14ac:dyDescent="0.4">
      <c r="A12" s="12" t="s">
        <v>18</v>
      </c>
      <c r="B12" s="98">
        <v>0.21736513407778066</v>
      </c>
      <c r="C12" s="98">
        <v>2.450085884893018</v>
      </c>
      <c r="D12" s="98">
        <v>6.4512445134910656</v>
      </c>
      <c r="E12" s="98">
        <v>35.797733326143948</v>
      </c>
      <c r="F12" s="98">
        <v>24.146930150252807</v>
      </c>
      <c r="G12" s="98">
        <v>5.0806249856782273</v>
      </c>
      <c r="H12" s="98">
        <v>0</v>
      </c>
      <c r="I12" s="98">
        <v>0</v>
      </c>
      <c r="J12" s="98">
        <v>25.856016005462969</v>
      </c>
      <c r="K12" s="98">
        <v>0</v>
      </c>
    </row>
    <row r="13" spans="1:11" ht="16" thickBot="1" x14ac:dyDescent="0.4">
      <c r="A13" s="12" t="s">
        <v>19</v>
      </c>
      <c r="B13" s="98">
        <v>0.2285084811141814</v>
      </c>
      <c r="C13" s="98">
        <v>54.386386405852683</v>
      </c>
      <c r="D13" s="98">
        <v>14.795385282833346</v>
      </c>
      <c r="E13" s="98">
        <v>13.31708285641672</v>
      </c>
      <c r="F13" s="98">
        <v>1.6064867001569321</v>
      </c>
      <c r="G13" s="98">
        <v>1.1908739864691245</v>
      </c>
      <c r="H13" s="98">
        <v>11.832336100352531</v>
      </c>
      <c r="I13" s="98">
        <v>0</v>
      </c>
      <c r="J13" s="98">
        <v>2.3281034683198083</v>
      </c>
      <c r="K13" s="98">
        <v>0.31483671848451544</v>
      </c>
    </row>
    <row r="14" spans="1:11" ht="16" thickBot="1" x14ac:dyDescent="0.4">
      <c r="A14" s="12" t="s">
        <v>188</v>
      </c>
      <c r="B14" s="98">
        <v>0</v>
      </c>
      <c r="C14" s="98">
        <v>0.19997078174812977</v>
      </c>
      <c r="D14" s="98">
        <v>0</v>
      </c>
      <c r="E14" s="98">
        <v>8.0285525015378454</v>
      </c>
      <c r="F14" s="98">
        <v>40.806062570447239</v>
      </c>
      <c r="G14" s="98">
        <v>0.19997078174812977</v>
      </c>
      <c r="H14" s="98">
        <v>50.765443364518603</v>
      </c>
      <c r="I14" s="98">
        <v>0</v>
      </c>
      <c r="J14" s="98">
        <v>0</v>
      </c>
      <c r="K14" s="98">
        <v>0</v>
      </c>
    </row>
    <row r="15" spans="1:11" ht="16" thickBot="1" x14ac:dyDescent="0.4">
      <c r="A15" s="12" t="s">
        <v>189</v>
      </c>
      <c r="B15" s="98">
        <v>0</v>
      </c>
      <c r="C15" s="98">
        <v>1.6911785098926977</v>
      </c>
      <c r="D15" s="98">
        <v>0.17069414762688895</v>
      </c>
      <c r="E15" s="98">
        <v>30.532871560729486</v>
      </c>
      <c r="F15" s="98">
        <v>20.542385485384955</v>
      </c>
      <c r="G15" s="98">
        <v>40.383972400515802</v>
      </c>
      <c r="H15" s="98">
        <v>0.19141122224822144</v>
      </c>
      <c r="I15" s="98">
        <v>4.5079851874131123</v>
      </c>
      <c r="J15" s="98">
        <v>0</v>
      </c>
      <c r="K15" s="98">
        <v>1.9795014861892446</v>
      </c>
    </row>
    <row r="16" spans="1:11" ht="16" thickBot="1" x14ac:dyDescent="0.4">
      <c r="A16" s="226" t="s">
        <v>20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  <row r="17" spans="1:11" ht="16" thickBot="1" x14ac:dyDescent="0.4">
      <c r="A17" s="12" t="s">
        <v>21</v>
      </c>
      <c r="B17" s="98">
        <v>0.25740902456436782</v>
      </c>
      <c r="C17" s="98">
        <v>45.935615658783917</v>
      </c>
      <c r="D17" s="98">
        <v>18.764341239409905</v>
      </c>
      <c r="E17" s="98">
        <v>10.98671082450122</v>
      </c>
      <c r="F17" s="98">
        <v>8.1010710004124515</v>
      </c>
      <c r="G17" s="98">
        <v>3.5184786018699841</v>
      </c>
      <c r="H17" s="98">
        <v>10.046125606687232</v>
      </c>
      <c r="I17" s="98">
        <v>1.3760220603133399E-2</v>
      </c>
      <c r="J17" s="98">
        <v>2.1687831761074516</v>
      </c>
      <c r="K17" s="98">
        <v>0.20770464705929256</v>
      </c>
    </row>
    <row r="18" spans="1:11" ht="16" thickBot="1" x14ac:dyDescent="0.4">
      <c r="A18" s="135" t="s">
        <v>86</v>
      </c>
      <c r="B18" s="98">
        <v>0.2285084811141814</v>
      </c>
      <c r="C18" s="98">
        <v>54.386386405852683</v>
      </c>
      <c r="D18" s="98">
        <v>14.795385282833346</v>
      </c>
      <c r="E18" s="98">
        <v>13.31708285641672</v>
      </c>
      <c r="F18" s="98">
        <v>1.6064867001569321</v>
      </c>
      <c r="G18" s="98">
        <v>1.1908739864691245</v>
      </c>
      <c r="H18" s="98">
        <v>11.832336100352531</v>
      </c>
      <c r="I18" s="98">
        <v>0</v>
      </c>
      <c r="J18" s="98">
        <v>2.3281034683198083</v>
      </c>
      <c r="K18" s="98">
        <v>0.31483671848451544</v>
      </c>
    </row>
    <row r="19" spans="1:11" ht="16" thickBot="1" x14ac:dyDescent="0.4">
      <c r="A19" s="135" t="s">
        <v>87</v>
      </c>
      <c r="B19" s="98">
        <v>0.28337164769534434</v>
      </c>
      <c r="C19" s="98">
        <v>38.343918414385804</v>
      </c>
      <c r="D19" s="98">
        <v>22.329828092681225</v>
      </c>
      <c r="E19" s="98">
        <v>8.8932356300342459</v>
      </c>
      <c r="F19" s="98">
        <v>13.935440339193422</v>
      </c>
      <c r="G19" s="98">
        <v>5.6094677049547821</v>
      </c>
      <c r="H19" s="98">
        <v>8.4414945394703782</v>
      </c>
      <c r="I19" s="98">
        <v>2.6121629042873705E-2</v>
      </c>
      <c r="J19" s="98">
        <v>2.0256587843134071</v>
      </c>
      <c r="K19" s="98">
        <v>0.11146321822776641</v>
      </c>
    </row>
    <row r="20" spans="1:11" ht="16" thickBot="1" x14ac:dyDescent="0.4">
      <c r="A20" s="12" t="s">
        <v>22</v>
      </c>
      <c r="B20" s="98">
        <v>4.6914477185533925E-2</v>
      </c>
      <c r="C20" s="98">
        <v>7.0729375644105934</v>
      </c>
      <c r="D20" s="98">
        <v>9.8888282488869024</v>
      </c>
      <c r="E20" s="98">
        <v>33.048551297860932</v>
      </c>
      <c r="F20" s="98">
        <v>26.065659246563154</v>
      </c>
      <c r="G20" s="98">
        <v>12.814686405627853</v>
      </c>
      <c r="H20" s="98">
        <v>8.6090352580310601</v>
      </c>
      <c r="I20" s="98">
        <v>0.30499405303213029</v>
      </c>
      <c r="J20" s="98">
        <v>0.37460779664062666</v>
      </c>
      <c r="K20" s="98">
        <v>1.7737856517619659</v>
      </c>
    </row>
    <row r="21" spans="1:11" ht="16" thickBot="1" x14ac:dyDescent="0.4">
      <c r="A21" s="9" t="s">
        <v>30</v>
      </c>
      <c r="B21" s="99">
        <v>0.10075894655529494</v>
      </c>
      <c r="C21" s="99">
        <v>17.014004002171376</v>
      </c>
      <c r="D21" s="99">
        <v>12.159182960256604</v>
      </c>
      <c r="E21" s="99">
        <v>27.405136262172142</v>
      </c>
      <c r="F21" s="99">
        <v>21.470320632783075</v>
      </c>
      <c r="G21" s="99">
        <v>10.436718032682469</v>
      </c>
      <c r="H21" s="99">
        <v>8.9766427244637548</v>
      </c>
      <c r="I21" s="99">
        <v>0.23049648829741318</v>
      </c>
      <c r="J21" s="99">
        <v>0.83355755313866664</v>
      </c>
      <c r="K21" s="99">
        <v>1.3731823974814337</v>
      </c>
    </row>
    <row r="22" spans="1:11" ht="15.5" x14ac:dyDescent="0.35">
      <c r="A22" s="44" t="s">
        <v>299</v>
      </c>
    </row>
    <row r="23" spans="1:11" ht="15.5" x14ac:dyDescent="0.35">
      <c r="A23" s="40"/>
    </row>
    <row r="24" spans="1:11" ht="15.5" x14ac:dyDescent="0.35">
      <c r="A24" s="40"/>
    </row>
    <row r="25" spans="1:11" ht="15.5" x14ac:dyDescent="0.35">
      <c r="A25" s="40"/>
    </row>
    <row r="26" spans="1:11" ht="15.5" x14ac:dyDescent="0.35">
      <c r="A26" s="40"/>
    </row>
    <row r="27" spans="1:11" ht="15.5" x14ac:dyDescent="0.35">
      <c r="A27" s="40"/>
    </row>
    <row r="28" spans="1:11" ht="15.5" x14ac:dyDescent="0.35">
      <c r="A28" s="40"/>
    </row>
  </sheetData>
  <mergeCells count="3">
    <mergeCell ref="A1:K1"/>
    <mergeCell ref="A4:K4"/>
    <mergeCell ref="A16:K1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5AA1C-07C7-4216-8ACD-AECFCA115653}">
  <dimension ref="A1:K28"/>
  <sheetViews>
    <sheetView topLeftCell="A11" workbookViewId="0">
      <selection activeCell="A24" sqref="A24"/>
    </sheetView>
  </sheetViews>
  <sheetFormatPr baseColWidth="10" defaultRowHeight="14.5" x14ac:dyDescent="0.35"/>
  <cols>
    <col min="1" max="1" width="36.90625" customWidth="1"/>
  </cols>
  <sheetData>
    <row r="1" spans="1:11" ht="15.5" x14ac:dyDescent="0.35">
      <c r="A1" s="189" t="s">
        <v>268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5.5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" thickBo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1.5" thickBot="1" x14ac:dyDescent="0.4">
      <c r="A4" s="97" t="s">
        <v>290</v>
      </c>
      <c r="B4" s="97" t="s">
        <v>101</v>
      </c>
      <c r="C4" s="97" t="s">
        <v>266</v>
      </c>
      <c r="D4" s="97" t="s">
        <v>102</v>
      </c>
      <c r="E4" s="97" t="s">
        <v>103</v>
      </c>
      <c r="F4" s="97" t="s">
        <v>104</v>
      </c>
      <c r="G4" s="97" t="s">
        <v>105</v>
      </c>
      <c r="H4" s="97" t="s">
        <v>106</v>
      </c>
      <c r="I4" s="97" t="s">
        <v>107</v>
      </c>
      <c r="J4" s="97" t="s">
        <v>108</v>
      </c>
      <c r="K4" s="97" t="s">
        <v>267</v>
      </c>
    </row>
    <row r="5" spans="1:11" ht="16" thickBot="1" x14ac:dyDescent="0.4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1" ht="16" thickBot="1" x14ac:dyDescent="0.4">
      <c r="A6" s="12" t="s">
        <v>11</v>
      </c>
      <c r="B6" s="98">
        <v>0.4278318261347771</v>
      </c>
      <c r="C6" s="98">
        <v>15.506326748158816</v>
      </c>
      <c r="D6" s="98">
        <v>12.115018495967558</v>
      </c>
      <c r="E6" s="98">
        <v>23.420518755945146</v>
      </c>
      <c r="F6" s="98">
        <v>19.359389996366364</v>
      </c>
      <c r="G6" s="98">
        <v>15.25473500702935</v>
      </c>
      <c r="H6" s="98">
        <v>8.8395873964901952</v>
      </c>
      <c r="I6" s="98">
        <v>0.46897581278307715</v>
      </c>
      <c r="J6" s="98">
        <v>1.9851112407367238E-2</v>
      </c>
      <c r="K6" s="98">
        <v>4.5877648487173266</v>
      </c>
    </row>
    <row r="7" spans="1:11" ht="16" thickBot="1" x14ac:dyDescent="0.4">
      <c r="A7" s="12" t="s">
        <v>12</v>
      </c>
      <c r="B7" s="98">
        <v>0.26619473741601607</v>
      </c>
      <c r="C7" s="98">
        <v>21.566139680296494</v>
      </c>
      <c r="D7" s="98">
        <v>8.3658118445809606</v>
      </c>
      <c r="E7" s="98">
        <v>37.940614529858173</v>
      </c>
      <c r="F7" s="98">
        <v>18.446480321471523</v>
      </c>
      <c r="G7" s="98">
        <v>4.175458213640999</v>
      </c>
      <c r="H7" s="98">
        <v>5.533202608142016</v>
      </c>
      <c r="I7" s="98">
        <v>0</v>
      </c>
      <c r="J7" s="98">
        <v>1.5411653322666661</v>
      </c>
      <c r="K7" s="98">
        <v>2.1649327323273111</v>
      </c>
    </row>
    <row r="8" spans="1:11" ht="16" thickBot="1" x14ac:dyDescent="0.4">
      <c r="A8" s="12" t="s">
        <v>13</v>
      </c>
      <c r="B8" s="98">
        <v>0.12708628478484274</v>
      </c>
      <c r="C8" s="98">
        <v>7.3576804204445549</v>
      </c>
      <c r="D8" s="98">
        <v>8.2511333503542623</v>
      </c>
      <c r="E8" s="98">
        <v>36.342825441671678</v>
      </c>
      <c r="F8" s="98">
        <v>23.479107939042027</v>
      </c>
      <c r="G8" s="98">
        <v>20.412298392971532</v>
      </c>
      <c r="H8" s="98">
        <v>3.4465810067137252</v>
      </c>
      <c r="I8" s="98">
        <v>0.11422171901629061</v>
      </c>
      <c r="J8" s="98">
        <v>0.17560637315876595</v>
      </c>
      <c r="K8" s="98">
        <v>0.29345907184235981</v>
      </c>
    </row>
    <row r="9" spans="1:11" ht="16" thickBot="1" x14ac:dyDescent="0.4">
      <c r="A9" s="12" t="s">
        <v>14</v>
      </c>
      <c r="B9" s="98">
        <v>0</v>
      </c>
      <c r="C9" s="98">
        <v>5.3759854560054086</v>
      </c>
      <c r="D9" s="98">
        <v>17.267804117286058</v>
      </c>
      <c r="E9" s="98">
        <v>24.300742109357092</v>
      </c>
      <c r="F9" s="98">
        <v>23.105469347447201</v>
      </c>
      <c r="G9" s="98">
        <v>16.251911693762718</v>
      </c>
      <c r="H9" s="98">
        <v>11.152070102896172</v>
      </c>
      <c r="I9" s="98">
        <v>0</v>
      </c>
      <c r="J9" s="98">
        <v>8.4645263080800573E-2</v>
      </c>
      <c r="K9" s="98">
        <v>2.4613719101644476</v>
      </c>
    </row>
    <row r="10" spans="1:11" ht="16" thickBot="1" x14ac:dyDescent="0.4">
      <c r="A10" s="12" t="s">
        <v>15</v>
      </c>
      <c r="B10" s="98">
        <v>0</v>
      </c>
      <c r="C10" s="98">
        <v>9.6965554612194325</v>
      </c>
      <c r="D10" s="98">
        <v>20.260594804594785</v>
      </c>
      <c r="E10" s="98">
        <v>28.621262678966531</v>
      </c>
      <c r="F10" s="98">
        <v>29.085513005502023</v>
      </c>
      <c r="G10" s="98">
        <v>5.3556383626518036</v>
      </c>
      <c r="H10" s="98">
        <v>6.771953173964353</v>
      </c>
      <c r="I10" s="98">
        <v>0.10115897736800109</v>
      </c>
      <c r="J10" s="98">
        <v>0.10732353573316472</v>
      </c>
      <c r="K10" s="98">
        <v>0</v>
      </c>
    </row>
    <row r="11" spans="1:11" ht="16" thickBot="1" x14ac:dyDescent="0.4">
      <c r="A11" s="12" t="s">
        <v>16</v>
      </c>
      <c r="B11" s="98">
        <v>0</v>
      </c>
      <c r="C11" s="98">
        <v>9.9812088011148443</v>
      </c>
      <c r="D11" s="98">
        <v>1.9728743125974306</v>
      </c>
      <c r="E11" s="98">
        <v>33.127422884897392</v>
      </c>
      <c r="F11" s="98">
        <v>23.376493471024105</v>
      </c>
      <c r="G11" s="98">
        <v>3.2943012900430171</v>
      </c>
      <c r="H11" s="98">
        <v>5.6252372499763643</v>
      </c>
      <c r="I11" s="98">
        <v>0.91278364369687293</v>
      </c>
      <c r="J11" s="98">
        <v>21.709678346650016</v>
      </c>
      <c r="K11" s="98">
        <v>0</v>
      </c>
    </row>
    <row r="12" spans="1:11" ht="16" thickBot="1" x14ac:dyDescent="0.4">
      <c r="A12" s="12" t="s">
        <v>17</v>
      </c>
      <c r="B12" s="98">
        <v>0</v>
      </c>
      <c r="C12" s="98">
        <v>21.263326384443669</v>
      </c>
      <c r="D12" s="98">
        <v>10.319985252171819</v>
      </c>
      <c r="E12" s="98">
        <v>43.238614647821358</v>
      </c>
      <c r="F12" s="98">
        <v>18.045249858002734</v>
      </c>
      <c r="G12" s="98">
        <v>0</v>
      </c>
      <c r="H12" s="98">
        <v>5.4197962090063712</v>
      </c>
      <c r="I12" s="98">
        <v>1.3076451649884089</v>
      </c>
      <c r="J12" s="98">
        <v>0.40538248356555934</v>
      </c>
      <c r="K12" s="98">
        <v>0</v>
      </c>
    </row>
    <row r="13" spans="1:11" ht="16" thickBot="1" x14ac:dyDescent="0.4">
      <c r="A13" s="12" t="s">
        <v>18</v>
      </c>
      <c r="B13" s="98">
        <v>0</v>
      </c>
      <c r="C13" s="98">
        <v>2.832340047439204</v>
      </c>
      <c r="D13" s="98">
        <v>6.5265182513983468</v>
      </c>
      <c r="E13" s="98">
        <v>36.474215887404313</v>
      </c>
      <c r="F13" s="98">
        <v>23.384037850527413</v>
      </c>
      <c r="G13" s="98">
        <v>5.0806249856782273</v>
      </c>
      <c r="H13" s="98">
        <v>0</v>
      </c>
      <c r="I13" s="98">
        <v>0</v>
      </c>
      <c r="J13" s="98">
        <v>25.702262977552309</v>
      </c>
      <c r="K13" s="98">
        <v>0</v>
      </c>
    </row>
    <row r="14" spans="1:11" ht="16" thickBot="1" x14ac:dyDescent="0.4">
      <c r="A14" s="12" t="s">
        <v>19</v>
      </c>
      <c r="B14" s="98">
        <v>0.19144498906920426</v>
      </c>
      <c r="C14" s="98">
        <v>53.893839357612336</v>
      </c>
      <c r="D14" s="98">
        <v>15.405111169821989</v>
      </c>
      <c r="E14" s="98">
        <v>13.180812508975285</v>
      </c>
      <c r="F14" s="98">
        <v>1.5792630538790593</v>
      </c>
      <c r="G14" s="98">
        <v>2.5738466934340734</v>
      </c>
      <c r="H14" s="98">
        <v>10.881432410174984</v>
      </c>
      <c r="I14" s="98">
        <v>0</v>
      </c>
      <c r="J14" s="98">
        <v>1.97941309854839</v>
      </c>
      <c r="K14" s="98">
        <v>0.31483671848451544</v>
      </c>
    </row>
    <row r="15" spans="1:11" ht="16" thickBot="1" x14ac:dyDescent="0.4">
      <c r="A15" s="12" t="s">
        <v>188</v>
      </c>
      <c r="B15" s="98">
        <v>0</v>
      </c>
      <c r="C15" s="98">
        <v>0.19997078174812977</v>
      </c>
      <c r="D15" s="98">
        <v>0</v>
      </c>
      <c r="E15" s="98">
        <v>6.867530183861331</v>
      </c>
      <c r="F15" s="98">
        <v>41.326839811661166</v>
      </c>
      <c r="G15" s="98">
        <v>0.19997078174812977</v>
      </c>
      <c r="H15" s="98">
        <v>51.40568844098118</v>
      </c>
      <c r="I15" s="98">
        <v>0</v>
      </c>
      <c r="J15" s="98">
        <v>0</v>
      </c>
      <c r="K15" s="98">
        <v>0</v>
      </c>
    </row>
    <row r="16" spans="1:11" ht="16" thickBot="1" x14ac:dyDescent="0.4">
      <c r="A16" s="12" t="s">
        <v>189</v>
      </c>
      <c r="B16" s="98">
        <v>0</v>
      </c>
      <c r="C16" s="98">
        <v>1.4865538778203591</v>
      </c>
      <c r="D16" s="98">
        <v>0.28632566698703948</v>
      </c>
      <c r="E16" s="98">
        <v>22.24815584188109</v>
      </c>
      <c r="F16" s="98">
        <v>24.314448311024872</v>
      </c>
      <c r="G16" s="98">
        <v>44.493499154169534</v>
      </c>
      <c r="H16" s="98">
        <v>0.19141122224822144</v>
      </c>
      <c r="I16" s="98">
        <v>5.0081677070161863</v>
      </c>
      <c r="J16" s="98">
        <v>0</v>
      </c>
      <c r="K16" s="98">
        <v>1.9714382188531225</v>
      </c>
    </row>
    <row r="17" spans="1:11" ht="16" thickBot="1" x14ac:dyDescent="0.4">
      <c r="A17" s="226" t="s">
        <v>20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pans="1:11" ht="16" thickBot="1" x14ac:dyDescent="0.4">
      <c r="A18" s="12" t="s">
        <v>21</v>
      </c>
      <c r="B18" s="98">
        <v>6.9794865512732743E-2</v>
      </c>
      <c r="C18" s="98">
        <v>6.9297962022464006</v>
      </c>
      <c r="D18" s="98">
        <v>10.225742934003232</v>
      </c>
      <c r="E18" s="98">
        <v>34.249827367755742</v>
      </c>
      <c r="F18" s="98">
        <v>24.371692846369246</v>
      </c>
      <c r="G18" s="98">
        <v>12.838660091158546</v>
      </c>
      <c r="H18" s="98">
        <v>6.9670845355892377</v>
      </c>
      <c r="I18" s="98">
        <v>0.37390852616213338</v>
      </c>
      <c r="J18" s="98">
        <v>2.1634827806496935</v>
      </c>
      <c r="K18" s="98">
        <v>1.8100098505536999</v>
      </c>
    </row>
    <row r="19" spans="1:11" ht="16" thickBot="1" x14ac:dyDescent="0.4">
      <c r="A19" s="135" t="s">
        <v>86</v>
      </c>
      <c r="B19" s="98">
        <v>0.19144498906920426</v>
      </c>
      <c r="C19" s="98">
        <v>53.893839357612336</v>
      </c>
      <c r="D19" s="98">
        <v>15.405111169821989</v>
      </c>
      <c r="E19" s="98">
        <v>13.180812508975285</v>
      </c>
      <c r="F19" s="98">
        <v>1.5792630538790593</v>
      </c>
      <c r="G19" s="98">
        <v>2.5738466934340734</v>
      </c>
      <c r="H19" s="98">
        <v>10.881432410174984</v>
      </c>
      <c r="I19" s="98">
        <v>0</v>
      </c>
      <c r="J19" s="98">
        <v>1.97941309854839</v>
      </c>
      <c r="K19" s="98">
        <v>0.31483671848451544</v>
      </c>
    </row>
    <row r="20" spans="1:11" ht="16" thickBot="1" x14ac:dyDescent="0.4">
      <c r="A20" s="135" t="s">
        <v>87</v>
      </c>
      <c r="B20" s="98">
        <v>0.388437086308766</v>
      </c>
      <c r="C20" s="98">
        <v>35.172693568962288</v>
      </c>
      <c r="D20" s="98">
        <v>22.738874086323982</v>
      </c>
      <c r="E20" s="98">
        <v>11.149342477575502</v>
      </c>
      <c r="F20" s="98">
        <v>14.755778825986349</v>
      </c>
      <c r="G20" s="98">
        <v>5.1258482686168927</v>
      </c>
      <c r="H20" s="98">
        <v>7.0209699699333505</v>
      </c>
      <c r="I20" s="98">
        <v>2.6121629042873705E-2</v>
      </c>
      <c r="J20" s="98">
        <v>3.5666530718308893</v>
      </c>
      <c r="K20" s="98">
        <v>5.5281015418360231E-2</v>
      </c>
    </row>
    <row r="21" spans="1:11" ht="16" thickBot="1" x14ac:dyDescent="0.4">
      <c r="A21" s="12" t="s">
        <v>22</v>
      </c>
      <c r="B21" s="98">
        <v>6.9794865512732743E-2</v>
      </c>
      <c r="C21" s="98">
        <v>6.9297962022464006</v>
      </c>
      <c r="D21" s="98">
        <v>10.225742934003232</v>
      </c>
      <c r="E21" s="98">
        <v>34.249827367755742</v>
      </c>
      <c r="F21" s="98">
        <v>24.371692846369246</v>
      </c>
      <c r="G21" s="98">
        <v>12.838660091158546</v>
      </c>
      <c r="H21" s="98">
        <v>6.9670845355892377</v>
      </c>
      <c r="I21" s="98">
        <v>0.37390852616213338</v>
      </c>
      <c r="J21" s="98">
        <v>2.1634827806496935</v>
      </c>
      <c r="K21" s="98">
        <v>1.8100098505536999</v>
      </c>
    </row>
    <row r="22" spans="1:11" ht="16" thickBot="1" x14ac:dyDescent="0.4">
      <c r="A22" s="9" t="s">
        <v>30</v>
      </c>
      <c r="B22" s="98">
        <v>0.12745742466837842</v>
      </c>
      <c r="C22" s="98">
        <v>16.420535704362344</v>
      </c>
      <c r="D22" s="98">
        <v>12.53884129942722</v>
      </c>
      <c r="E22" s="98">
        <v>28.586638501425988</v>
      </c>
      <c r="F22" s="98">
        <v>20.316914852696051</v>
      </c>
      <c r="G22" s="98">
        <v>10.556802104987163</v>
      </c>
      <c r="H22" s="98">
        <v>7.4481807947729504</v>
      </c>
      <c r="I22" s="98">
        <v>0.28178265093772414</v>
      </c>
      <c r="J22" s="98">
        <v>2.3302767071721031</v>
      </c>
      <c r="K22" s="98">
        <v>1.3925699595523944</v>
      </c>
    </row>
    <row r="23" spans="1:11" ht="15.5" x14ac:dyDescent="0.35">
      <c r="A23" s="44" t="s">
        <v>299</v>
      </c>
    </row>
    <row r="24" spans="1:11" ht="15.5" x14ac:dyDescent="0.35">
      <c r="A24" s="44"/>
    </row>
    <row r="25" spans="1:11" ht="15.5" x14ac:dyDescent="0.35">
      <c r="A25" s="44"/>
    </row>
    <row r="26" spans="1:11" ht="15.5" x14ac:dyDescent="0.35">
      <c r="A26" s="44"/>
    </row>
    <row r="27" spans="1:11" ht="15.5" x14ac:dyDescent="0.35">
      <c r="A27" s="44"/>
    </row>
    <row r="28" spans="1:11" ht="15.5" x14ac:dyDescent="0.35">
      <c r="A28" s="44"/>
    </row>
  </sheetData>
  <mergeCells count="3">
    <mergeCell ref="A5:K5"/>
    <mergeCell ref="A17:K17"/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ECC5C-569F-43BC-ADCD-87720A8EF5C1}">
  <dimension ref="A1:Q35"/>
  <sheetViews>
    <sheetView topLeftCell="C1" workbookViewId="0">
      <selection activeCell="G1" sqref="G1:G2"/>
    </sheetView>
  </sheetViews>
  <sheetFormatPr baseColWidth="10" defaultRowHeight="14.5" x14ac:dyDescent="0.35"/>
  <sheetData>
    <row r="1" spans="1:17" x14ac:dyDescent="0.35">
      <c r="A1" s="175"/>
      <c r="B1" s="168" t="s">
        <v>302</v>
      </c>
      <c r="C1" s="168" t="s">
        <v>303</v>
      </c>
      <c r="D1" s="168" t="s">
        <v>304</v>
      </c>
      <c r="E1" s="168" t="s">
        <v>305</v>
      </c>
      <c r="F1" s="168" t="s">
        <v>306</v>
      </c>
      <c r="G1" s="168" t="s">
        <v>307</v>
      </c>
      <c r="H1" s="168" t="s">
        <v>308</v>
      </c>
      <c r="I1" s="168" t="s">
        <v>309</v>
      </c>
      <c r="J1" s="168" t="s">
        <v>310</v>
      </c>
      <c r="K1" s="168" t="s">
        <v>311</v>
      </c>
      <c r="L1" s="168" t="s">
        <v>312</v>
      </c>
      <c r="M1" s="168" t="s">
        <v>313</v>
      </c>
      <c r="N1" s="161" t="s">
        <v>314</v>
      </c>
      <c r="O1" s="170" t="s">
        <v>315</v>
      </c>
      <c r="P1" s="161" t="s">
        <v>316</v>
      </c>
      <c r="Q1" s="161" t="s">
        <v>316</v>
      </c>
    </row>
    <row r="2" spans="1:17" ht="15" thickBot="1" x14ac:dyDescent="0.4">
      <c r="A2" s="176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2">
        <v>2020</v>
      </c>
      <c r="O2" s="171"/>
      <c r="P2" s="162">
        <v>2022</v>
      </c>
      <c r="Q2" s="162">
        <v>2023</v>
      </c>
    </row>
    <row r="3" spans="1:17" ht="15" thickBot="1" x14ac:dyDescent="0.4">
      <c r="A3" s="172" t="s">
        <v>317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4"/>
    </row>
    <row r="4" spans="1:17" ht="15" thickBot="1" x14ac:dyDescent="0.4">
      <c r="A4" s="163" t="s">
        <v>318</v>
      </c>
      <c r="B4" s="164">
        <v>10.199999999999999</v>
      </c>
      <c r="C4" s="164">
        <v>11</v>
      </c>
      <c r="D4" s="164">
        <v>12.3</v>
      </c>
      <c r="E4" s="164">
        <v>14.5</v>
      </c>
      <c r="F4" s="164">
        <v>15.8</v>
      </c>
      <c r="G4" s="164">
        <v>16.8</v>
      </c>
      <c r="H4" s="164">
        <v>17.3</v>
      </c>
      <c r="I4" s="164">
        <v>17.7</v>
      </c>
      <c r="J4" s="164">
        <v>18.3</v>
      </c>
      <c r="K4" s="164">
        <v>18.8</v>
      </c>
      <c r="L4" s="164">
        <v>19.3</v>
      </c>
      <c r="M4" s="164">
        <v>19.899999999999999</v>
      </c>
      <c r="N4" s="165">
        <v>20.5</v>
      </c>
      <c r="O4" s="165">
        <v>21</v>
      </c>
      <c r="P4" s="165" t="s">
        <v>319</v>
      </c>
      <c r="Q4" s="165">
        <v>22.3</v>
      </c>
    </row>
    <row r="5" spans="1:17" ht="15" thickBot="1" x14ac:dyDescent="0.4">
      <c r="A5" s="163" t="s">
        <v>320</v>
      </c>
      <c r="B5" s="164">
        <v>26.2</v>
      </c>
      <c r="C5" s="164">
        <v>30.2</v>
      </c>
      <c r="D5" s="164">
        <v>24.6</v>
      </c>
      <c r="E5" s="164">
        <v>22</v>
      </c>
      <c r="F5" s="164">
        <v>22.4</v>
      </c>
      <c r="G5" s="164">
        <v>26.4</v>
      </c>
      <c r="H5" s="164">
        <v>24.5</v>
      </c>
      <c r="I5" s="164">
        <v>24.6</v>
      </c>
      <c r="J5" s="164">
        <v>25.4</v>
      </c>
      <c r="K5" s="164">
        <v>25.2</v>
      </c>
      <c r="L5" s="164">
        <v>26</v>
      </c>
      <c r="M5" s="164">
        <v>26</v>
      </c>
      <c r="N5" s="165">
        <v>23.3</v>
      </c>
      <c r="O5" s="165">
        <v>21.7</v>
      </c>
      <c r="P5" s="165">
        <v>23.8</v>
      </c>
      <c r="Q5" s="165">
        <v>23.8</v>
      </c>
    </row>
    <row r="6" spans="1:17" ht="15" thickBot="1" x14ac:dyDescent="0.4">
      <c r="A6" s="163" t="s">
        <v>321</v>
      </c>
      <c r="B6" s="164">
        <v>50.7</v>
      </c>
      <c r="C6" s="164">
        <v>50.6</v>
      </c>
      <c r="D6" s="164">
        <v>50.1</v>
      </c>
      <c r="E6" s="164">
        <v>51.4</v>
      </c>
      <c r="F6" s="164">
        <v>50.5</v>
      </c>
      <c r="G6" s="164">
        <v>50.8</v>
      </c>
      <c r="H6" s="164">
        <v>50.4</v>
      </c>
      <c r="I6" s="164">
        <v>50.3</v>
      </c>
      <c r="J6" s="164">
        <v>49.9</v>
      </c>
      <c r="K6" s="164">
        <v>49.9</v>
      </c>
      <c r="L6" s="164">
        <v>50.4</v>
      </c>
      <c r="M6" s="164">
        <v>49.6</v>
      </c>
      <c r="N6" s="165">
        <v>49.5</v>
      </c>
      <c r="O6" s="165" t="s">
        <v>322</v>
      </c>
      <c r="P6" s="165">
        <v>50.1</v>
      </c>
      <c r="Q6" s="165">
        <v>50.4</v>
      </c>
    </row>
    <row r="7" spans="1:17" ht="15" thickBot="1" x14ac:dyDescent="0.4">
      <c r="A7" s="163" t="s">
        <v>323</v>
      </c>
      <c r="B7" s="164">
        <v>9.4</v>
      </c>
      <c r="C7" s="164">
        <v>9</v>
      </c>
      <c r="D7" s="164">
        <v>8.5</v>
      </c>
      <c r="E7" s="164">
        <v>9.5</v>
      </c>
      <c r="F7" s="164">
        <v>10.6</v>
      </c>
      <c r="G7" s="164">
        <v>10.7</v>
      </c>
      <c r="H7" s="164">
        <v>8.4</v>
      </c>
      <c r="I7" s="164">
        <v>8.1999999999999993</v>
      </c>
      <c r="J7" s="164">
        <v>7.8</v>
      </c>
      <c r="K7" s="164">
        <v>7.8</v>
      </c>
      <c r="L7" s="164">
        <v>8.4</v>
      </c>
      <c r="M7" s="164">
        <v>7.9</v>
      </c>
      <c r="N7" s="165">
        <v>7.3</v>
      </c>
      <c r="O7" s="165">
        <v>8.6999999999999993</v>
      </c>
      <c r="P7" s="165">
        <v>7.14</v>
      </c>
      <c r="Q7" s="165">
        <v>7.74</v>
      </c>
    </row>
    <row r="8" spans="1:17" ht="15" thickBot="1" x14ac:dyDescent="0.4">
      <c r="A8" s="172" t="s">
        <v>1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4"/>
    </row>
    <row r="9" spans="1:17" ht="15" thickBot="1" x14ac:dyDescent="0.4">
      <c r="A9" s="163" t="s">
        <v>324</v>
      </c>
      <c r="B9" s="164">
        <v>45.1</v>
      </c>
      <c r="C9" s="164">
        <v>66.8</v>
      </c>
      <c r="D9" s="164">
        <v>74.400000000000006</v>
      </c>
      <c r="E9" s="164">
        <v>75.400000000000006</v>
      </c>
      <c r="F9" s="164">
        <v>79.8</v>
      </c>
      <c r="G9" s="164">
        <v>74</v>
      </c>
      <c r="H9" s="164">
        <v>72.3</v>
      </c>
      <c r="I9" s="164">
        <v>74.099999999999994</v>
      </c>
      <c r="J9" s="164">
        <v>77.099999999999994</v>
      </c>
      <c r="K9" s="164">
        <v>76.099999999999994</v>
      </c>
      <c r="L9" s="164">
        <v>74.599999999999994</v>
      </c>
      <c r="M9" s="164">
        <v>72.2</v>
      </c>
      <c r="N9" s="165">
        <v>71.099999999999994</v>
      </c>
      <c r="O9" s="165">
        <v>71.5</v>
      </c>
      <c r="P9" s="165">
        <v>74.400000000000006</v>
      </c>
      <c r="Q9" s="165">
        <v>79.900000000000006</v>
      </c>
    </row>
    <row r="10" spans="1:17" ht="15" thickBot="1" x14ac:dyDescent="0.4">
      <c r="A10" s="163" t="s">
        <v>325</v>
      </c>
      <c r="B10" s="164">
        <v>39.4</v>
      </c>
      <c r="C10" s="164">
        <v>60.1</v>
      </c>
      <c r="D10" s="164">
        <v>69.5</v>
      </c>
      <c r="E10" s="164">
        <v>71.5</v>
      </c>
      <c r="F10" s="164">
        <v>77</v>
      </c>
      <c r="G10" s="164">
        <v>71.400000000000006</v>
      </c>
      <c r="H10" s="164">
        <v>70.400000000000006</v>
      </c>
      <c r="I10" s="164">
        <v>71.099999999999994</v>
      </c>
      <c r="J10" s="164">
        <v>75</v>
      </c>
      <c r="K10" s="164">
        <v>74.8</v>
      </c>
      <c r="L10" s="164">
        <v>73.400000000000006</v>
      </c>
      <c r="M10" s="164">
        <v>70.5</v>
      </c>
      <c r="N10" s="165">
        <v>72.099999999999994</v>
      </c>
      <c r="O10" s="165">
        <v>72</v>
      </c>
      <c r="P10" s="165">
        <v>74.900000000000006</v>
      </c>
      <c r="Q10" s="165">
        <v>79.400000000000006</v>
      </c>
    </row>
    <row r="11" spans="1:17" ht="15" thickBot="1" x14ac:dyDescent="0.4">
      <c r="A11" s="163" t="s">
        <v>326</v>
      </c>
      <c r="B11" s="164">
        <v>50.2</v>
      </c>
      <c r="C11" s="164">
        <v>73.099999999999994</v>
      </c>
      <c r="D11" s="164">
        <v>79</v>
      </c>
      <c r="E11" s="164">
        <v>79.099999999999994</v>
      </c>
      <c r="F11" s="164">
        <v>82.3</v>
      </c>
      <c r="G11" s="164">
        <v>76.3</v>
      </c>
      <c r="H11" s="164">
        <v>74.099999999999994</v>
      </c>
      <c r="I11" s="164">
        <v>76.8</v>
      </c>
      <c r="J11" s="164">
        <v>78.8</v>
      </c>
      <c r="K11" s="164">
        <v>77.2</v>
      </c>
      <c r="L11" s="164">
        <v>75.7</v>
      </c>
      <c r="M11" s="164">
        <v>73.8</v>
      </c>
      <c r="N11" s="165">
        <v>70.2</v>
      </c>
      <c r="O11" s="165">
        <v>71</v>
      </c>
      <c r="P11" s="165">
        <v>74</v>
      </c>
      <c r="Q11" s="165">
        <v>80.3</v>
      </c>
    </row>
    <row r="12" spans="1:17" ht="15" thickBot="1" x14ac:dyDescent="0.4">
      <c r="A12" s="163" t="s">
        <v>327</v>
      </c>
      <c r="B12" s="164">
        <v>31.3</v>
      </c>
      <c r="C12" s="164">
        <v>48</v>
      </c>
      <c r="D12" s="164">
        <v>55.2</v>
      </c>
      <c r="E12" s="164">
        <v>54.3</v>
      </c>
      <c r="F12" s="164">
        <v>57.5</v>
      </c>
      <c r="G12" s="164">
        <v>54</v>
      </c>
      <c r="H12" s="164">
        <v>55.4</v>
      </c>
      <c r="I12" s="164">
        <v>57.3</v>
      </c>
      <c r="J12" s="164">
        <v>60.2</v>
      </c>
      <c r="K12" s="164">
        <v>60.9</v>
      </c>
      <c r="L12" s="164">
        <v>57.7</v>
      </c>
      <c r="M12" s="164">
        <v>58.6</v>
      </c>
      <c r="N12" s="165">
        <v>58.3</v>
      </c>
      <c r="O12" s="165">
        <v>54.7</v>
      </c>
      <c r="P12" s="165">
        <v>58.5</v>
      </c>
      <c r="Q12" s="165">
        <v>63.1</v>
      </c>
    </row>
    <row r="13" spans="1:17" ht="15" thickBot="1" x14ac:dyDescent="0.4">
      <c r="A13" s="163" t="s">
        <v>325</v>
      </c>
      <c r="B13" s="164">
        <v>27.5</v>
      </c>
      <c r="C13" s="164">
        <v>44.3</v>
      </c>
      <c r="D13" s="164">
        <v>52.4</v>
      </c>
      <c r="E13" s="164">
        <v>51.8</v>
      </c>
      <c r="F13" s="164">
        <v>55.2</v>
      </c>
      <c r="G13" s="164">
        <v>52.7</v>
      </c>
      <c r="H13" s="164">
        <v>53.6</v>
      </c>
      <c r="I13" s="164">
        <v>55.2</v>
      </c>
      <c r="J13" s="164">
        <v>58.9</v>
      </c>
      <c r="K13" s="164">
        <v>60.4</v>
      </c>
      <c r="L13" s="164">
        <v>57.5</v>
      </c>
      <c r="M13" s="164">
        <v>57.8</v>
      </c>
      <c r="N13" s="165">
        <v>59</v>
      </c>
      <c r="O13" s="165">
        <v>54.7</v>
      </c>
      <c r="P13" s="165">
        <v>59.4</v>
      </c>
      <c r="Q13" s="165">
        <v>63</v>
      </c>
    </row>
    <row r="14" spans="1:17" ht="15" thickBot="1" x14ac:dyDescent="0.4">
      <c r="A14" s="163" t="s">
        <v>326</v>
      </c>
      <c r="B14" s="164">
        <v>34.799999999999997</v>
      </c>
      <c r="C14" s="164">
        <v>51.3</v>
      </c>
      <c r="D14" s="164">
        <v>57.8</v>
      </c>
      <c r="E14" s="164">
        <v>56.7</v>
      </c>
      <c r="F14" s="164">
        <v>59.5</v>
      </c>
      <c r="G14" s="164">
        <v>55.1</v>
      </c>
      <c r="H14" s="164">
        <v>57</v>
      </c>
      <c r="I14" s="164">
        <v>59.2</v>
      </c>
      <c r="J14" s="164">
        <v>61.4</v>
      </c>
      <c r="K14" s="164">
        <v>61.4</v>
      </c>
      <c r="L14" s="164">
        <v>57.9</v>
      </c>
      <c r="M14" s="164">
        <v>59.4</v>
      </c>
      <c r="N14" s="165">
        <v>57.7</v>
      </c>
      <c r="O14" s="165">
        <v>54.8</v>
      </c>
      <c r="P14" s="165">
        <v>57.7</v>
      </c>
      <c r="Q14" s="165">
        <v>63.2</v>
      </c>
    </row>
    <row r="15" spans="1:17" ht="15" thickBot="1" x14ac:dyDescent="0.4">
      <c r="A15" s="163" t="s">
        <v>328</v>
      </c>
      <c r="B15" s="164">
        <v>20.100000000000001</v>
      </c>
      <c r="C15" s="164">
        <v>32</v>
      </c>
      <c r="D15" s="164">
        <v>36.9</v>
      </c>
      <c r="E15" s="164">
        <v>46.7</v>
      </c>
      <c r="F15" s="164">
        <v>56.7</v>
      </c>
      <c r="G15" s="164">
        <v>49.1</v>
      </c>
      <c r="H15" s="164">
        <v>52.8</v>
      </c>
      <c r="I15" s="164">
        <v>55.4</v>
      </c>
      <c r="J15" s="164">
        <v>53.9</v>
      </c>
      <c r="K15" s="164">
        <v>54.6</v>
      </c>
      <c r="L15" s="164">
        <v>53.9</v>
      </c>
      <c r="M15" s="164">
        <v>52.8</v>
      </c>
      <c r="N15" s="165">
        <v>54.8</v>
      </c>
      <c r="O15" s="165">
        <v>46</v>
      </c>
      <c r="P15" s="165">
        <v>58.3</v>
      </c>
      <c r="Q15" s="165">
        <v>56.2</v>
      </c>
    </row>
    <row r="16" spans="1:17" ht="15" thickBot="1" x14ac:dyDescent="0.4">
      <c r="A16" s="163" t="s">
        <v>325</v>
      </c>
      <c r="B16" s="164">
        <v>14</v>
      </c>
      <c r="C16" s="164">
        <v>27.7</v>
      </c>
      <c r="D16" s="164">
        <v>30.7</v>
      </c>
      <c r="E16" s="164">
        <v>39.1</v>
      </c>
      <c r="F16" s="164">
        <v>48.7</v>
      </c>
      <c r="G16" s="164">
        <v>43.6</v>
      </c>
      <c r="H16" s="164">
        <v>47.5</v>
      </c>
      <c r="I16" s="164">
        <v>49.8</v>
      </c>
      <c r="J16" s="164">
        <v>53.2</v>
      </c>
      <c r="K16" s="164">
        <v>55.3</v>
      </c>
      <c r="L16" s="164">
        <v>53.7</v>
      </c>
      <c r="M16" s="164">
        <v>53.7</v>
      </c>
      <c r="N16" s="165">
        <v>52.4</v>
      </c>
      <c r="O16" s="165">
        <v>45.1</v>
      </c>
      <c r="P16" s="165">
        <v>57.6</v>
      </c>
      <c r="Q16" s="165">
        <v>58.2</v>
      </c>
    </row>
    <row r="17" spans="1:17" ht="15" thickBot="1" x14ac:dyDescent="0.4">
      <c r="A17" s="163" t="s">
        <v>326</v>
      </c>
      <c r="B17" s="164">
        <v>26.1</v>
      </c>
      <c r="C17" s="164">
        <v>36</v>
      </c>
      <c r="D17" s="164">
        <v>42.2</v>
      </c>
      <c r="E17" s="164">
        <v>54.7</v>
      </c>
      <c r="F17" s="164">
        <v>65.2</v>
      </c>
      <c r="G17" s="164">
        <v>54.2</v>
      </c>
      <c r="H17" s="164">
        <v>57.5</v>
      </c>
      <c r="I17" s="164">
        <v>60.3</v>
      </c>
      <c r="J17" s="164">
        <v>54.6</v>
      </c>
      <c r="K17" s="164">
        <v>53.9</v>
      </c>
      <c r="L17" s="164">
        <v>54</v>
      </c>
      <c r="M17" s="164">
        <v>52.1</v>
      </c>
      <c r="N17" s="165">
        <v>56.8</v>
      </c>
      <c r="O17" s="165">
        <v>46.8</v>
      </c>
      <c r="P17" s="165">
        <v>59</v>
      </c>
      <c r="Q17" s="165">
        <v>54.6</v>
      </c>
    </row>
    <row r="18" spans="1:17" ht="15" thickBot="1" x14ac:dyDescent="0.4">
      <c r="A18" s="163" t="s">
        <v>329</v>
      </c>
      <c r="B18" s="164">
        <v>7.9</v>
      </c>
      <c r="C18" s="164">
        <v>14.2</v>
      </c>
      <c r="D18" s="164">
        <v>16.5</v>
      </c>
      <c r="E18" s="164">
        <v>22.8</v>
      </c>
      <c r="F18" s="164">
        <v>26.3</v>
      </c>
      <c r="G18" s="164">
        <v>23.2</v>
      </c>
      <c r="H18" s="164">
        <v>28</v>
      </c>
      <c r="I18" s="164">
        <v>31.1</v>
      </c>
      <c r="J18" s="164">
        <v>31.9</v>
      </c>
      <c r="K18" s="164">
        <v>29.5</v>
      </c>
      <c r="L18" s="164">
        <v>27.6</v>
      </c>
      <c r="M18" s="164">
        <v>32.9</v>
      </c>
      <c r="N18" s="165">
        <v>31.9</v>
      </c>
      <c r="O18" s="165">
        <v>25.4</v>
      </c>
      <c r="P18" s="165">
        <v>30.7</v>
      </c>
      <c r="Q18" s="165">
        <v>31.8</v>
      </c>
    </row>
    <row r="19" spans="1:17" ht="15" thickBot="1" x14ac:dyDescent="0.4">
      <c r="A19" s="163" t="s">
        <v>325</v>
      </c>
      <c r="B19" s="164">
        <v>6.6</v>
      </c>
      <c r="C19" s="164">
        <v>13.1</v>
      </c>
      <c r="D19" s="164">
        <v>13.7</v>
      </c>
      <c r="E19" s="164">
        <v>20.399999999999999</v>
      </c>
      <c r="F19" s="164">
        <v>23.4</v>
      </c>
      <c r="G19" s="164">
        <v>20.6</v>
      </c>
      <c r="H19" s="164">
        <v>25.5</v>
      </c>
      <c r="I19" s="164">
        <v>28.3</v>
      </c>
      <c r="J19" s="164">
        <v>32.299999999999997</v>
      </c>
      <c r="K19" s="164">
        <v>30.7</v>
      </c>
      <c r="L19" s="164">
        <v>27.9</v>
      </c>
      <c r="M19" s="164">
        <v>32.6</v>
      </c>
      <c r="N19" s="165">
        <v>32</v>
      </c>
      <c r="O19" s="165">
        <v>23.9</v>
      </c>
      <c r="P19" s="165">
        <v>32.700000000000003</v>
      </c>
      <c r="Q19" s="165">
        <v>33.4</v>
      </c>
    </row>
    <row r="20" spans="1:17" ht="15" thickBot="1" x14ac:dyDescent="0.4">
      <c r="A20" s="163" t="s">
        <v>326</v>
      </c>
      <c r="B20" s="164">
        <v>9.1</v>
      </c>
      <c r="C20" s="164">
        <v>15.1</v>
      </c>
      <c r="D20" s="164">
        <v>18.899999999999999</v>
      </c>
      <c r="E20" s="164">
        <v>25.4</v>
      </c>
      <c r="F20" s="164">
        <v>29.4</v>
      </c>
      <c r="G20" s="164">
        <v>25.6</v>
      </c>
      <c r="H20" s="164">
        <v>30.2</v>
      </c>
      <c r="I20" s="164">
        <v>33.5</v>
      </c>
      <c r="J20" s="164">
        <v>31.5</v>
      </c>
      <c r="K20" s="164">
        <v>28.4</v>
      </c>
      <c r="L20" s="164">
        <v>27.3</v>
      </c>
      <c r="M20" s="164">
        <v>33.1</v>
      </c>
      <c r="N20" s="165">
        <v>31.7</v>
      </c>
      <c r="O20" s="165">
        <v>26.7</v>
      </c>
      <c r="P20" s="165">
        <v>28.9</v>
      </c>
      <c r="Q20" s="165">
        <v>30.8</v>
      </c>
    </row>
    <row r="21" spans="1:17" ht="15" thickBot="1" x14ac:dyDescent="0.4">
      <c r="A21" s="163" t="s">
        <v>330</v>
      </c>
      <c r="B21" s="164">
        <v>21.3</v>
      </c>
      <c r="C21" s="164">
        <v>24</v>
      </c>
      <c r="D21" s="164">
        <v>26.2</v>
      </c>
      <c r="E21" s="164">
        <v>29.4</v>
      </c>
      <c r="F21" s="164">
        <v>33.4</v>
      </c>
      <c r="G21" s="164">
        <v>35.200000000000003</v>
      </c>
      <c r="H21" s="164">
        <v>31</v>
      </c>
      <c r="I21" s="164">
        <v>33.1</v>
      </c>
      <c r="J21" s="164">
        <v>31</v>
      </c>
      <c r="K21" s="164">
        <v>34.299999999999997</v>
      </c>
      <c r="L21" s="164">
        <v>35.5</v>
      </c>
      <c r="M21" s="164">
        <v>33.799999999999997</v>
      </c>
      <c r="N21" s="165">
        <v>30.8</v>
      </c>
      <c r="O21" s="165">
        <v>30.8</v>
      </c>
      <c r="P21" s="165">
        <v>35</v>
      </c>
      <c r="Q21" s="165">
        <v>35.299999999999997</v>
      </c>
    </row>
    <row r="22" spans="1:17" ht="15" thickBot="1" x14ac:dyDescent="0.4">
      <c r="A22" s="163" t="s">
        <v>331</v>
      </c>
      <c r="B22" s="164">
        <v>12.7</v>
      </c>
      <c r="C22" s="164">
        <v>15.9</v>
      </c>
      <c r="D22" s="164">
        <v>18.2</v>
      </c>
      <c r="E22" s="164">
        <v>18.8</v>
      </c>
      <c r="F22" s="164">
        <v>24.6</v>
      </c>
      <c r="G22" s="164">
        <v>24.1</v>
      </c>
      <c r="H22" s="164">
        <v>21.5</v>
      </c>
      <c r="I22" s="164">
        <v>22.2</v>
      </c>
      <c r="J22" s="164">
        <v>21.6</v>
      </c>
      <c r="K22" s="164">
        <v>24.6</v>
      </c>
      <c r="L22" s="164">
        <v>25.7</v>
      </c>
      <c r="M22" s="164">
        <v>24.5</v>
      </c>
      <c r="N22" s="165">
        <v>22.1</v>
      </c>
      <c r="O22" s="165">
        <v>22.1</v>
      </c>
      <c r="P22" s="165">
        <v>25.8</v>
      </c>
      <c r="Q22" s="165">
        <v>25.8</v>
      </c>
    </row>
    <row r="23" spans="1:17" ht="15" thickBot="1" x14ac:dyDescent="0.4">
      <c r="A23" s="163" t="s">
        <v>332</v>
      </c>
      <c r="B23" s="164">
        <v>30.7</v>
      </c>
      <c r="C23" s="164">
        <v>32.700000000000003</v>
      </c>
      <c r="D23" s="164">
        <v>34.9</v>
      </c>
      <c r="E23" s="164">
        <v>41.6</v>
      </c>
      <c r="F23" s="164">
        <v>43.1</v>
      </c>
      <c r="G23" s="164">
        <v>47.5</v>
      </c>
      <c r="H23" s="164">
        <v>41.5</v>
      </c>
      <c r="I23" s="164">
        <v>45.1</v>
      </c>
      <c r="J23" s="164">
        <v>41.4</v>
      </c>
      <c r="K23" s="164">
        <v>44.8</v>
      </c>
      <c r="L23" s="164">
        <v>46.2</v>
      </c>
      <c r="M23" s="164">
        <v>43.9</v>
      </c>
      <c r="N23" s="165">
        <v>40.4</v>
      </c>
      <c r="O23" s="165">
        <v>40.4</v>
      </c>
      <c r="P23" s="165">
        <v>45.6</v>
      </c>
      <c r="Q23" s="165">
        <v>46.1</v>
      </c>
    </row>
    <row r="24" spans="1:17" ht="15" thickBot="1" x14ac:dyDescent="0.4">
      <c r="A24" s="172" t="s">
        <v>333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4"/>
    </row>
    <row r="25" spans="1:17" ht="15" thickBot="1" x14ac:dyDescent="0.4">
      <c r="A25" s="163" t="s">
        <v>334</v>
      </c>
      <c r="B25" s="164">
        <v>75.5</v>
      </c>
      <c r="C25" s="164">
        <v>68</v>
      </c>
      <c r="D25" s="164">
        <v>78.400000000000006</v>
      </c>
      <c r="E25" s="164">
        <v>72.400000000000006</v>
      </c>
      <c r="F25" s="164">
        <v>80.900000000000006</v>
      </c>
      <c r="G25" s="164">
        <v>78.900000000000006</v>
      </c>
      <c r="H25" s="164">
        <v>78.7</v>
      </c>
      <c r="I25" s="164">
        <v>82</v>
      </c>
      <c r="J25" s="164">
        <v>79.7</v>
      </c>
      <c r="K25" s="164">
        <v>83.7</v>
      </c>
      <c r="L25" s="164">
        <v>81</v>
      </c>
      <c r="M25" s="164">
        <v>83.7</v>
      </c>
      <c r="N25" s="165">
        <v>85.2</v>
      </c>
      <c r="O25" s="165">
        <v>83.3</v>
      </c>
      <c r="P25" s="165">
        <v>84.6</v>
      </c>
      <c r="Q25" s="165">
        <v>87.1</v>
      </c>
    </row>
    <row r="26" spans="1:17" ht="15" thickBot="1" x14ac:dyDescent="0.4">
      <c r="A26" s="163" t="s">
        <v>335</v>
      </c>
      <c r="B26" s="164">
        <v>93.3</v>
      </c>
      <c r="C26" s="164">
        <v>89</v>
      </c>
      <c r="D26" s="164">
        <v>95.7</v>
      </c>
      <c r="E26" s="164">
        <v>93.9</v>
      </c>
      <c r="F26" s="164">
        <v>91.1</v>
      </c>
      <c r="G26" s="164">
        <v>97.1</v>
      </c>
      <c r="H26" s="164">
        <v>96.3</v>
      </c>
      <c r="I26" s="164">
        <v>96.1</v>
      </c>
      <c r="J26" s="164">
        <v>95.5</v>
      </c>
      <c r="K26" s="164">
        <v>95.5</v>
      </c>
      <c r="L26" s="164">
        <v>96.4</v>
      </c>
      <c r="M26" s="164">
        <v>91.4</v>
      </c>
      <c r="N26" s="165">
        <v>92.8</v>
      </c>
      <c r="O26" s="165">
        <v>91.6</v>
      </c>
      <c r="P26" s="165">
        <v>91.5</v>
      </c>
      <c r="Q26" s="165">
        <v>94.1</v>
      </c>
    </row>
    <row r="27" spans="1:17" ht="15" thickBot="1" x14ac:dyDescent="0.4">
      <c r="A27" s="163" t="s">
        <v>336</v>
      </c>
      <c r="B27" s="164">
        <v>67.900000000000006</v>
      </c>
      <c r="C27" s="164">
        <v>59</v>
      </c>
      <c r="D27" s="164">
        <v>71.599999999999994</v>
      </c>
      <c r="E27" s="164">
        <v>60.6</v>
      </c>
      <c r="F27" s="164">
        <v>77.5</v>
      </c>
      <c r="G27" s="164">
        <v>70.099999999999994</v>
      </c>
      <c r="H27" s="164">
        <v>71.8</v>
      </c>
      <c r="I27" s="164">
        <v>76.599999999999994</v>
      </c>
      <c r="J27" s="164">
        <v>73.400000000000006</v>
      </c>
      <c r="K27" s="164">
        <v>79</v>
      </c>
      <c r="L27" s="164">
        <v>74.2</v>
      </c>
      <c r="M27" s="164">
        <v>80.7</v>
      </c>
      <c r="N27" s="165">
        <v>82.5</v>
      </c>
      <c r="O27" s="165">
        <v>76.400000000000006</v>
      </c>
      <c r="P27" s="165">
        <v>82.1</v>
      </c>
      <c r="Q27" s="165">
        <v>84.7</v>
      </c>
    </row>
    <row r="28" spans="1:17" ht="15" thickBot="1" x14ac:dyDescent="0.4">
      <c r="A28" s="172" t="s">
        <v>337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4"/>
    </row>
    <row r="29" spans="1:17" ht="15" thickBot="1" x14ac:dyDescent="0.4">
      <c r="A29" s="163" t="s">
        <v>338</v>
      </c>
      <c r="B29" s="164">
        <v>53.6</v>
      </c>
      <c r="C29" s="164">
        <v>87.3</v>
      </c>
      <c r="D29" s="164">
        <v>80.599999999999994</v>
      </c>
      <c r="E29" s="164" t="s">
        <v>339</v>
      </c>
      <c r="F29" s="164">
        <v>73.2</v>
      </c>
      <c r="G29" s="164">
        <v>52.9</v>
      </c>
      <c r="H29" s="164">
        <v>51.9</v>
      </c>
      <c r="I29" s="164">
        <v>53.3</v>
      </c>
      <c r="J29" s="164">
        <v>52.1</v>
      </c>
      <c r="K29" s="164">
        <v>53.5</v>
      </c>
      <c r="L29" s="164">
        <v>55.3</v>
      </c>
      <c r="M29" s="164">
        <v>59.9</v>
      </c>
      <c r="N29" s="165">
        <v>57</v>
      </c>
      <c r="O29" s="165">
        <v>62.1</v>
      </c>
      <c r="P29" s="165">
        <v>53.3</v>
      </c>
      <c r="Q29" s="165">
        <v>51.2</v>
      </c>
    </row>
    <row r="30" spans="1:17" ht="15" thickBot="1" x14ac:dyDescent="0.4">
      <c r="A30" s="163" t="s">
        <v>340</v>
      </c>
      <c r="B30" s="164">
        <v>9.1999999999999993</v>
      </c>
      <c r="C30" s="164">
        <v>13</v>
      </c>
      <c r="D30" s="164">
        <v>20.100000000000001</v>
      </c>
      <c r="E30" s="164">
        <v>23.6</v>
      </c>
      <c r="F30" s="164">
        <v>33.1</v>
      </c>
      <c r="G30" s="164">
        <v>24.5</v>
      </c>
      <c r="H30" s="164">
        <v>22.9</v>
      </c>
      <c r="I30" s="164">
        <v>23.4</v>
      </c>
      <c r="J30" s="164">
        <v>24</v>
      </c>
      <c r="K30" s="164">
        <v>27</v>
      </c>
      <c r="L30" s="164">
        <v>29.1</v>
      </c>
      <c r="M30" s="164">
        <v>22.8</v>
      </c>
      <c r="N30" s="165">
        <v>22.8</v>
      </c>
      <c r="O30" s="165">
        <v>32.6</v>
      </c>
      <c r="P30" s="165">
        <v>28.6</v>
      </c>
      <c r="Q30" s="165">
        <v>31.7</v>
      </c>
    </row>
    <row r="31" spans="1:17" ht="15" thickBot="1" x14ac:dyDescent="0.4">
      <c r="A31" s="163" t="s">
        <v>341</v>
      </c>
      <c r="B31" s="164">
        <v>11.8</v>
      </c>
      <c r="C31" s="164">
        <v>8</v>
      </c>
      <c r="D31" s="164">
        <v>9.6999999999999993</v>
      </c>
      <c r="E31" s="164">
        <v>5.4</v>
      </c>
      <c r="F31" s="164">
        <v>5.0999999999999996</v>
      </c>
      <c r="G31" s="164">
        <v>3.7</v>
      </c>
      <c r="H31" s="164">
        <v>5</v>
      </c>
      <c r="I31" s="164">
        <v>4.2</v>
      </c>
      <c r="J31" s="164">
        <v>3.6</v>
      </c>
      <c r="K31" s="164">
        <v>6.1</v>
      </c>
      <c r="L31" s="164">
        <v>6.4</v>
      </c>
      <c r="M31" s="164">
        <v>3.9</v>
      </c>
      <c r="N31" s="165">
        <v>6.4</v>
      </c>
      <c r="O31" s="165">
        <v>8.9</v>
      </c>
      <c r="P31" s="165">
        <v>15.2</v>
      </c>
      <c r="Q31" s="165">
        <v>8.1999999999999993</v>
      </c>
    </row>
    <row r="32" spans="1:17" ht="15" thickBot="1" x14ac:dyDescent="0.4">
      <c r="A32" s="163" t="s">
        <v>342</v>
      </c>
      <c r="B32" s="164">
        <v>14.1</v>
      </c>
      <c r="C32" s="164">
        <v>20.8</v>
      </c>
      <c r="D32" s="164">
        <v>21.5</v>
      </c>
      <c r="E32" s="164">
        <v>28</v>
      </c>
      <c r="F32" s="164">
        <v>36.4</v>
      </c>
      <c r="G32" s="164">
        <v>32.4</v>
      </c>
      <c r="H32" s="164">
        <v>31.9</v>
      </c>
      <c r="I32" s="164">
        <v>32.200000000000003</v>
      </c>
      <c r="J32" s="164">
        <v>33.6</v>
      </c>
      <c r="K32" s="164">
        <v>36.1</v>
      </c>
      <c r="L32" s="164">
        <v>39.9</v>
      </c>
      <c r="M32" s="164">
        <v>41.9</v>
      </c>
      <c r="N32" s="165">
        <v>38.299999999999997</v>
      </c>
      <c r="O32" s="165">
        <v>25.2</v>
      </c>
      <c r="P32" s="165">
        <v>33</v>
      </c>
      <c r="Q32" s="165">
        <v>43.1</v>
      </c>
    </row>
    <row r="33" spans="1:17" ht="15" thickBot="1" x14ac:dyDescent="0.4">
      <c r="A33" s="163" t="s">
        <v>343</v>
      </c>
      <c r="B33" s="164" t="s">
        <v>339</v>
      </c>
      <c r="C33" s="164" t="s">
        <v>339</v>
      </c>
      <c r="D33" s="164">
        <v>22.5</v>
      </c>
      <c r="E33" s="164">
        <v>65.3</v>
      </c>
      <c r="F33" s="164">
        <v>66.8</v>
      </c>
      <c r="G33" s="164">
        <v>84.3</v>
      </c>
      <c r="H33" s="164">
        <v>83.6</v>
      </c>
      <c r="I33" s="164">
        <v>82.7</v>
      </c>
      <c r="J33" s="164">
        <v>82.9</v>
      </c>
      <c r="K33" s="164">
        <v>83.6</v>
      </c>
      <c r="L33" s="164">
        <v>89.8</v>
      </c>
      <c r="M33" s="164">
        <v>83.7</v>
      </c>
      <c r="N33" s="165">
        <v>82</v>
      </c>
      <c r="O33" s="165">
        <v>80.599999999999994</v>
      </c>
      <c r="P33" s="165">
        <v>85.6</v>
      </c>
      <c r="Q33" s="165">
        <v>85.9</v>
      </c>
    </row>
    <row r="34" spans="1:17" ht="15" thickBot="1" x14ac:dyDescent="0.4">
      <c r="A34" s="163" t="s">
        <v>344</v>
      </c>
      <c r="B34" s="164">
        <v>16.899999999999999</v>
      </c>
      <c r="C34" s="164">
        <v>23.6</v>
      </c>
      <c r="D34" s="164">
        <v>32</v>
      </c>
      <c r="E34" s="164">
        <v>40.5</v>
      </c>
      <c r="F34" s="164">
        <v>47.6</v>
      </c>
      <c r="G34" s="164">
        <v>49.5</v>
      </c>
      <c r="H34" s="164">
        <v>47.9</v>
      </c>
      <c r="I34" s="164">
        <v>52.1</v>
      </c>
      <c r="J34" s="164">
        <v>54.4</v>
      </c>
      <c r="K34" s="164">
        <v>57.9</v>
      </c>
      <c r="L34" s="164">
        <v>59.5</v>
      </c>
      <c r="M34" s="164">
        <v>62.6</v>
      </c>
      <c r="N34" s="165">
        <v>62.6</v>
      </c>
      <c r="O34" s="165">
        <v>62.2</v>
      </c>
      <c r="P34" s="165">
        <v>63.9</v>
      </c>
      <c r="Q34" s="165">
        <v>66.2</v>
      </c>
    </row>
    <row r="35" spans="1:17" ht="15" thickBot="1" x14ac:dyDescent="0.4">
      <c r="A35" s="163" t="s">
        <v>345</v>
      </c>
      <c r="B35" s="164">
        <v>3.4</v>
      </c>
      <c r="C35" s="164">
        <v>4.3</v>
      </c>
      <c r="D35" s="164">
        <v>3.3</v>
      </c>
      <c r="E35" s="164">
        <v>4.9000000000000004</v>
      </c>
      <c r="F35" s="164">
        <v>8</v>
      </c>
      <c r="G35" s="164">
        <v>4.0999999999999996</v>
      </c>
      <c r="H35" s="164">
        <v>3.5</v>
      </c>
      <c r="I35" s="164">
        <v>4.8</v>
      </c>
      <c r="J35" s="164">
        <v>4.9000000000000004</v>
      </c>
      <c r="K35" s="164">
        <v>5.7</v>
      </c>
      <c r="L35" s="164">
        <v>6.3</v>
      </c>
      <c r="M35" s="164">
        <v>7.5</v>
      </c>
      <c r="N35" s="165">
        <v>5.4</v>
      </c>
      <c r="O35" s="165">
        <v>5.0999999999999996</v>
      </c>
      <c r="P35" s="165">
        <v>5.7</v>
      </c>
      <c r="Q35" s="165">
        <v>6.2</v>
      </c>
    </row>
  </sheetData>
  <mergeCells count="18">
    <mergeCell ref="A28:Q28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M1:M2"/>
    <mergeCell ref="O1:O2"/>
    <mergeCell ref="A3:Q3"/>
    <mergeCell ref="A8:Q8"/>
    <mergeCell ref="A24:Q2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5E92-BB04-4062-9586-EFBF5AF2B46F}">
  <dimension ref="A1:C25"/>
  <sheetViews>
    <sheetView topLeftCell="A11" workbookViewId="0">
      <selection activeCell="B25" sqref="B25"/>
    </sheetView>
  </sheetViews>
  <sheetFormatPr baseColWidth="10" defaultRowHeight="14.5" x14ac:dyDescent="0.35"/>
  <cols>
    <col min="1" max="1" width="37.6328125" customWidth="1"/>
    <col min="2" max="2" width="25" customWidth="1"/>
    <col min="3" max="3" width="27.36328125" customWidth="1"/>
  </cols>
  <sheetData>
    <row r="1" spans="1:3" ht="15.5" x14ac:dyDescent="0.35">
      <c r="A1" s="13" t="s">
        <v>269</v>
      </c>
    </row>
    <row r="2" spans="1:3" ht="15.5" x14ac:dyDescent="0.35">
      <c r="A2" s="13"/>
    </row>
    <row r="3" spans="1:3" ht="15.5" x14ac:dyDescent="0.35">
      <c r="A3" s="13"/>
    </row>
    <row r="4" spans="1:3" ht="16" thickBot="1" x14ac:dyDescent="0.4">
      <c r="A4" s="13"/>
    </row>
    <row r="5" spans="1:3" ht="31.5" thickBot="1" x14ac:dyDescent="0.4">
      <c r="A5" s="10" t="s">
        <v>290</v>
      </c>
      <c r="B5" s="10" t="s">
        <v>109</v>
      </c>
      <c r="C5" s="10" t="s">
        <v>110</v>
      </c>
    </row>
    <row r="6" spans="1:3" ht="16" thickBot="1" x14ac:dyDescent="0.4">
      <c r="A6" s="227" t="s">
        <v>10</v>
      </c>
      <c r="B6" s="228"/>
      <c r="C6" s="229"/>
    </row>
    <row r="7" spans="1:3" ht="16" thickBot="1" x14ac:dyDescent="0.4">
      <c r="A7" s="6" t="s">
        <v>11</v>
      </c>
      <c r="B7" s="77">
        <v>80.087845757285578</v>
      </c>
      <c r="C7" s="77">
        <v>79.668673219062953</v>
      </c>
    </row>
    <row r="8" spans="1:3" ht="16" thickBot="1" x14ac:dyDescent="0.4">
      <c r="A8" s="6" t="s">
        <v>12</v>
      </c>
      <c r="B8" s="77">
        <v>91.774969907341614</v>
      </c>
      <c r="C8" s="77">
        <v>92.118443721765004</v>
      </c>
    </row>
    <row r="9" spans="1:3" ht="16" thickBot="1" x14ac:dyDescent="0.4">
      <c r="A9" s="6" t="s">
        <v>13</v>
      </c>
      <c r="B9" s="77">
        <v>76.626985042341545</v>
      </c>
      <c r="C9" s="77">
        <v>79.0044144430111</v>
      </c>
    </row>
    <row r="10" spans="1:3" ht="16" thickBot="1" x14ac:dyDescent="0.4">
      <c r="A10" s="6" t="s">
        <v>14</v>
      </c>
      <c r="B10" s="77">
        <v>81.100531723058722</v>
      </c>
      <c r="C10" s="77">
        <v>81.20207113299189</v>
      </c>
    </row>
    <row r="11" spans="1:3" ht="16" thickBot="1" x14ac:dyDescent="0.4">
      <c r="A11" s="6" t="s">
        <v>15</v>
      </c>
      <c r="B11" s="77">
        <v>94.925488546612115</v>
      </c>
      <c r="C11" s="77">
        <v>94.435879124246981</v>
      </c>
    </row>
    <row r="12" spans="1:3" ht="16" thickBot="1" x14ac:dyDescent="0.4">
      <c r="A12" s="6" t="s">
        <v>16</v>
      </c>
      <c r="B12" s="77">
        <v>99.079581649434033</v>
      </c>
      <c r="C12" s="77">
        <v>74.083236719610085</v>
      </c>
    </row>
    <row r="13" spans="1:3" ht="16" thickBot="1" x14ac:dyDescent="0.4">
      <c r="A13" s="6" t="s">
        <v>17</v>
      </c>
      <c r="B13" s="77">
        <v>98.041255756809534</v>
      </c>
      <c r="C13" s="77">
        <v>98.286972351446039</v>
      </c>
    </row>
    <row r="14" spans="1:3" ht="16" thickBot="1" x14ac:dyDescent="0.4">
      <c r="A14" s="6" t="s">
        <v>18</v>
      </c>
      <c r="B14" s="77">
        <v>69.063359008858654</v>
      </c>
      <c r="C14" s="77">
        <v>69.217112036769308</v>
      </c>
    </row>
    <row r="15" spans="1:3" ht="16" thickBot="1" x14ac:dyDescent="0.4">
      <c r="A15" s="6" t="s">
        <v>19</v>
      </c>
      <c r="B15" s="77">
        <v>96.166185826726561</v>
      </c>
      <c r="C15" s="77">
        <v>95.131903489533016</v>
      </c>
    </row>
    <row r="16" spans="1:3" ht="16" thickBot="1" x14ac:dyDescent="0.4">
      <c r="A16" s="12" t="s">
        <v>188</v>
      </c>
      <c r="B16" s="77">
        <v>99.800029218251865</v>
      </c>
      <c r="C16" s="77">
        <v>99.800029218251865</v>
      </c>
    </row>
    <row r="17" spans="1:3" ht="16" thickBot="1" x14ac:dyDescent="0.4">
      <c r="A17" s="12" t="s">
        <v>189</v>
      </c>
      <c r="B17" s="77">
        <v>53.128540925882191</v>
      </c>
      <c r="C17" s="77">
        <v>48.526894919961542</v>
      </c>
    </row>
    <row r="18" spans="1:3" ht="16" thickBot="1" x14ac:dyDescent="0.4">
      <c r="A18" s="227" t="s">
        <v>20</v>
      </c>
      <c r="B18" s="228"/>
      <c r="C18" s="229"/>
    </row>
    <row r="19" spans="1:3" ht="16" thickBot="1" x14ac:dyDescent="0.4">
      <c r="A19" s="12" t="s">
        <v>21</v>
      </c>
      <c r="B19" s="77">
        <v>94.091273354360226</v>
      </c>
      <c r="C19" s="77">
        <v>93.074421837317672</v>
      </c>
    </row>
    <row r="20" spans="1:3" ht="16" thickBot="1" x14ac:dyDescent="0.4">
      <c r="A20" s="20" t="s">
        <v>86</v>
      </c>
      <c r="B20" s="77">
        <v>96.166185826726561</v>
      </c>
      <c r="C20" s="77">
        <v>95.131903489533016</v>
      </c>
    </row>
    <row r="21" spans="1:3" ht="16" thickBot="1" x14ac:dyDescent="0.4">
      <c r="A21" s="20" t="s">
        <v>87</v>
      </c>
      <c r="B21" s="77">
        <v>92.227288663461195</v>
      </c>
      <c r="C21" s="77">
        <v>91.22609601509096</v>
      </c>
    </row>
    <row r="22" spans="1:3" ht="16" thickBot="1" x14ac:dyDescent="0.4">
      <c r="A22" s="6" t="s">
        <v>22</v>
      </c>
      <c r="B22" s="77">
        <v>84.73192609293767</v>
      </c>
      <c r="C22" s="77">
        <v>82.813938751476186</v>
      </c>
    </row>
    <row r="23" spans="1:3" ht="16" thickBot="1" x14ac:dyDescent="0.4">
      <c r="A23" s="7" t="s">
        <v>30</v>
      </c>
      <c r="B23" s="78">
        <v>87.126045528400979</v>
      </c>
      <c r="C23" s="78">
        <v>85.438568577351774</v>
      </c>
    </row>
    <row r="24" spans="1:3" ht="15.5" x14ac:dyDescent="0.35">
      <c r="B24" s="11" t="s">
        <v>299</v>
      </c>
    </row>
    <row r="25" spans="1:3" x14ac:dyDescent="0.35">
      <c r="A25" s="45"/>
    </row>
  </sheetData>
  <mergeCells count="2">
    <mergeCell ref="A6:C6"/>
    <mergeCell ref="A18:C18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B006-5174-4525-B582-EA18BFC77FF4}">
  <dimension ref="A1:H24"/>
  <sheetViews>
    <sheetView topLeftCell="A8" workbookViewId="0">
      <selection activeCell="C25" sqref="C25"/>
    </sheetView>
  </sheetViews>
  <sheetFormatPr baseColWidth="10" defaultRowHeight="14.5" x14ac:dyDescent="0.35"/>
  <cols>
    <col min="1" max="1" width="30.08984375" customWidth="1"/>
    <col min="2" max="2" width="18.81640625" customWidth="1"/>
  </cols>
  <sheetData>
    <row r="1" spans="1:8" x14ac:dyDescent="0.35">
      <c r="A1" s="46"/>
    </row>
    <row r="2" spans="1:8" ht="15.5" x14ac:dyDescent="0.35">
      <c r="A2" s="189" t="s">
        <v>270</v>
      </c>
      <c r="B2" s="189"/>
      <c r="C2" s="189"/>
      <c r="D2" s="189"/>
      <c r="E2" s="189"/>
      <c r="F2" s="189"/>
      <c r="G2" s="189"/>
      <c r="H2" s="189"/>
    </row>
    <row r="3" spans="1:8" ht="15.5" x14ac:dyDescent="0.35">
      <c r="A3" s="3"/>
      <c r="B3" s="3"/>
      <c r="C3" s="3"/>
      <c r="D3" s="3"/>
      <c r="E3" s="3"/>
      <c r="F3" s="3"/>
      <c r="G3" s="3"/>
      <c r="H3" s="3"/>
    </row>
    <row r="4" spans="1:8" ht="16" thickBot="1" x14ac:dyDescent="0.4">
      <c r="A4" s="84"/>
      <c r="B4" s="84"/>
      <c r="C4" s="84"/>
      <c r="D4" s="84"/>
      <c r="E4" s="84"/>
      <c r="F4" s="84"/>
      <c r="G4" s="84"/>
      <c r="H4" s="84"/>
    </row>
    <row r="5" spans="1:8" ht="70.5" thickBot="1" x14ac:dyDescent="0.4">
      <c r="A5" s="35" t="s">
        <v>290</v>
      </c>
      <c r="B5" s="35" t="s">
        <v>111</v>
      </c>
      <c r="C5" s="35" t="s">
        <v>112</v>
      </c>
      <c r="D5" s="35" t="s">
        <v>271</v>
      </c>
      <c r="E5" s="35" t="s">
        <v>113</v>
      </c>
      <c r="F5" s="35" t="s">
        <v>272</v>
      </c>
      <c r="G5" s="35" t="s">
        <v>127</v>
      </c>
      <c r="H5" s="35" t="s">
        <v>128</v>
      </c>
    </row>
    <row r="6" spans="1:8" ht="16" thickBot="1" x14ac:dyDescent="0.4">
      <c r="A6" s="227" t="s">
        <v>10</v>
      </c>
      <c r="B6" s="228"/>
      <c r="C6" s="228"/>
      <c r="D6" s="228"/>
      <c r="E6" s="228"/>
      <c r="F6" s="228"/>
      <c r="G6" s="228"/>
      <c r="H6" s="230"/>
    </row>
    <row r="7" spans="1:8" ht="16" thickBot="1" x14ac:dyDescent="0.4">
      <c r="A7" s="6" t="s">
        <v>11</v>
      </c>
      <c r="B7" s="77">
        <v>0.35917155140913337</v>
      </c>
      <c r="C7" s="77">
        <v>0.40041455737091608</v>
      </c>
      <c r="D7" s="77">
        <v>0.10270003142819489</v>
      </c>
      <c r="E7" s="77">
        <v>43.113123635185545</v>
      </c>
      <c r="F7" s="77">
        <v>54.857509292583238</v>
      </c>
      <c r="G7" s="77">
        <v>1.1670809320229998</v>
      </c>
      <c r="H7" s="77">
        <v>0</v>
      </c>
    </row>
    <row r="8" spans="1:8" ht="16" thickBot="1" x14ac:dyDescent="0.4">
      <c r="A8" s="6" t="s">
        <v>12</v>
      </c>
      <c r="B8" s="77">
        <v>7.9512922338375036</v>
      </c>
      <c r="C8" s="77">
        <v>0.32385324880721245</v>
      </c>
      <c r="D8" s="77">
        <v>7.4917250971358609</v>
      </c>
      <c r="E8" s="77">
        <v>13.182217447243177</v>
      </c>
      <c r="F8" s="77">
        <v>70.921244758316504</v>
      </c>
      <c r="G8" s="77">
        <v>0.12966721465990816</v>
      </c>
      <c r="H8" s="77">
        <v>0</v>
      </c>
    </row>
    <row r="9" spans="1:8" ht="16" thickBot="1" x14ac:dyDescent="0.4">
      <c r="A9" s="6" t="s">
        <v>13</v>
      </c>
      <c r="B9" s="77">
        <v>0.46234759888589749</v>
      </c>
      <c r="C9" s="77">
        <v>0</v>
      </c>
      <c r="D9" s="77">
        <v>0.147997472802361</v>
      </c>
      <c r="E9" s="77">
        <v>60.098637021093069</v>
      </c>
      <c r="F9" s="77">
        <v>35.246826969379448</v>
      </c>
      <c r="G9" s="77">
        <v>3.7351608829087111</v>
      </c>
      <c r="H9" s="77">
        <v>0.30903005493058666</v>
      </c>
    </row>
    <row r="10" spans="1:8" ht="16" thickBot="1" x14ac:dyDescent="0.4">
      <c r="A10" s="6" t="s">
        <v>14</v>
      </c>
      <c r="B10" s="77">
        <v>0.81721477021979327</v>
      </c>
      <c r="C10" s="77">
        <v>9.6341005530345802E-2</v>
      </c>
      <c r="D10" s="77">
        <v>0.26567528995205397</v>
      </c>
      <c r="E10" s="77">
        <v>21.365151293221672</v>
      </c>
      <c r="F10" s="77">
        <v>75.070806933313179</v>
      </c>
      <c r="G10" s="77">
        <v>2.0624537200241551</v>
      </c>
      <c r="H10" s="77">
        <v>0.32235698773878269</v>
      </c>
    </row>
    <row r="11" spans="1:8" ht="16" thickBot="1" x14ac:dyDescent="0.4">
      <c r="A11" s="6" t="s">
        <v>15</v>
      </c>
      <c r="B11" s="77">
        <v>0.62567941946690442</v>
      </c>
      <c r="C11" s="77">
        <v>9.487256301535188E-2</v>
      </c>
      <c r="D11" s="77">
        <v>7.8941610358399014E-2</v>
      </c>
      <c r="E11" s="77">
        <v>4.0767391083294369</v>
      </c>
      <c r="F11" s="77">
        <v>80.847901708692277</v>
      </c>
      <c r="G11" s="77">
        <v>14.275865590137697</v>
      </c>
      <c r="H11" s="77">
        <v>0</v>
      </c>
    </row>
    <row r="12" spans="1:8" ht="16" thickBot="1" x14ac:dyDescent="0.4">
      <c r="A12" s="6" t="s">
        <v>16</v>
      </c>
      <c r="B12" s="77">
        <v>4.1064131274672864</v>
      </c>
      <c r="C12" s="77">
        <v>0</v>
      </c>
      <c r="D12" s="77">
        <v>6.2452200234275734</v>
      </c>
      <c r="E12" s="77">
        <v>34.013024083498358</v>
      </c>
      <c r="F12" s="77">
        <v>51.647179037771828</v>
      </c>
      <c r="G12" s="77">
        <v>3.9881637278350084</v>
      </c>
      <c r="H12" s="77">
        <v>0</v>
      </c>
    </row>
    <row r="13" spans="1:8" ht="16" thickBot="1" x14ac:dyDescent="0.4">
      <c r="A13" s="6" t="s">
        <v>17</v>
      </c>
      <c r="B13" s="77">
        <v>0.94089965235382889</v>
      </c>
      <c r="C13" s="77">
        <v>8.1021996503757895E-2</v>
      </c>
      <c r="D13" s="77">
        <v>0</v>
      </c>
      <c r="E13" s="77">
        <v>40.068023930251393</v>
      </c>
      <c r="F13" s="77">
        <v>54.872817566607971</v>
      </c>
      <c r="G13" s="77">
        <v>3.5542479999115626</v>
      </c>
      <c r="H13" s="77">
        <v>0.48298885437141903</v>
      </c>
    </row>
    <row r="14" spans="1:8" ht="16" thickBot="1" x14ac:dyDescent="0.4">
      <c r="A14" s="6" t="s">
        <v>18</v>
      </c>
      <c r="B14" s="77">
        <v>2.534530796333752</v>
      </c>
      <c r="C14" s="77">
        <v>12.92324009720754</v>
      </c>
      <c r="D14" s="77">
        <v>0.5327849876371088</v>
      </c>
      <c r="E14" s="77">
        <v>39.710069632754305</v>
      </c>
      <c r="F14" s="77">
        <v>9.4969943058192996</v>
      </c>
      <c r="G14" s="77">
        <v>34.802380180247816</v>
      </c>
      <c r="H14" s="77">
        <v>0</v>
      </c>
    </row>
    <row r="15" spans="1:8" ht="16" thickBot="1" x14ac:dyDescent="0.4">
      <c r="A15" s="6" t="s">
        <v>19</v>
      </c>
      <c r="B15" s="77">
        <v>19.348412912005315</v>
      </c>
      <c r="C15" s="77">
        <v>2.9475897649512155</v>
      </c>
      <c r="D15" s="77">
        <v>14.953473330677964</v>
      </c>
      <c r="E15" s="77">
        <v>13.73579650363666</v>
      </c>
      <c r="F15" s="77">
        <v>49.014727488728674</v>
      </c>
      <c r="G15" s="77">
        <v>0</v>
      </c>
      <c r="H15" s="77">
        <v>0</v>
      </c>
    </row>
    <row r="16" spans="1:8" ht="16" thickBot="1" x14ac:dyDescent="0.4">
      <c r="A16" s="12" t="s">
        <v>188</v>
      </c>
      <c r="B16" s="77">
        <v>0</v>
      </c>
      <c r="C16" s="77">
        <v>0</v>
      </c>
      <c r="D16" s="77">
        <v>0</v>
      </c>
      <c r="E16" s="77">
        <v>14.888558891941447</v>
      </c>
      <c r="F16" s="77">
        <v>25.795352773275372</v>
      </c>
      <c r="G16" s="77">
        <v>59.316088334783146</v>
      </c>
      <c r="H16" s="77">
        <v>0</v>
      </c>
    </row>
    <row r="17" spans="1:8" ht="16" thickBot="1" x14ac:dyDescent="0.4">
      <c r="A17" s="12" t="s">
        <v>189</v>
      </c>
      <c r="B17" s="77">
        <v>0</v>
      </c>
      <c r="C17" s="77">
        <v>0</v>
      </c>
      <c r="D17" s="77">
        <v>0</v>
      </c>
      <c r="E17" s="77">
        <v>22.978951980532216</v>
      </c>
      <c r="F17" s="77">
        <v>0.86726153795376248</v>
      </c>
      <c r="G17" s="77">
        <v>76.153786481514359</v>
      </c>
      <c r="H17" s="77">
        <v>0</v>
      </c>
    </row>
    <row r="18" spans="1:8" ht="16" thickBot="1" x14ac:dyDescent="0.4">
      <c r="A18" s="227" t="s">
        <v>20</v>
      </c>
      <c r="B18" s="228"/>
      <c r="C18" s="228"/>
      <c r="D18" s="228"/>
      <c r="E18" s="228"/>
      <c r="F18" s="228"/>
      <c r="G18" s="228"/>
      <c r="H18" s="230"/>
    </row>
    <row r="19" spans="1:8" ht="16" thickBot="1" x14ac:dyDescent="0.4">
      <c r="A19" s="6" t="s">
        <v>21</v>
      </c>
      <c r="B19" s="77">
        <v>11.002987055068258</v>
      </c>
      <c r="C19" s="77">
        <v>2.0053369009632482</v>
      </c>
      <c r="D19" s="77">
        <v>7.4856722341109583</v>
      </c>
      <c r="E19" s="77">
        <v>24.320434833020435</v>
      </c>
      <c r="F19" s="77">
        <v>54.84177864208052</v>
      </c>
      <c r="G19" s="77">
        <v>0.29049160875165125</v>
      </c>
      <c r="H19" s="77">
        <v>5.329872600402262E-2</v>
      </c>
    </row>
    <row r="20" spans="1:8" ht="16" thickBot="1" x14ac:dyDescent="0.4">
      <c r="A20" s="20" t="s">
        <v>86</v>
      </c>
      <c r="B20" s="77">
        <v>19.348412912005315</v>
      </c>
      <c r="C20" s="77">
        <v>2.9475897649512155</v>
      </c>
      <c r="D20" s="77">
        <v>14.953473330677964</v>
      </c>
      <c r="E20" s="77">
        <v>13.73579650363666</v>
      </c>
      <c r="F20" s="77">
        <v>49.014727488728674</v>
      </c>
      <c r="G20" s="77">
        <v>0</v>
      </c>
      <c r="H20" s="77">
        <v>0</v>
      </c>
    </row>
    <row r="21" spans="1:8" ht="16" thickBot="1" x14ac:dyDescent="0.4">
      <c r="A21" s="20" t="s">
        <v>87</v>
      </c>
      <c r="B21" s="77">
        <v>3.5059257363220859</v>
      </c>
      <c r="C21" s="77">
        <v>1.1588699117190815</v>
      </c>
      <c r="D21" s="77">
        <v>0.77701965041748844</v>
      </c>
      <c r="E21" s="77">
        <v>33.829078723994918</v>
      </c>
      <c r="F21" s="77">
        <v>60.076473737698436</v>
      </c>
      <c r="G21" s="77">
        <v>0.55145293543842711</v>
      </c>
      <c r="H21" s="77">
        <v>0.10117930440866696</v>
      </c>
    </row>
    <row r="22" spans="1:8" ht="16" thickBot="1" x14ac:dyDescent="0.4">
      <c r="A22" s="6" t="s">
        <v>22</v>
      </c>
      <c r="B22" s="77">
        <v>1.8660031583397951</v>
      </c>
      <c r="C22" s="77">
        <v>0.1205134424278802</v>
      </c>
      <c r="D22" s="77">
        <v>2.0569082738411697</v>
      </c>
      <c r="E22" s="77">
        <v>27.130465618673803</v>
      </c>
      <c r="F22" s="77">
        <v>61.349612669554432</v>
      </c>
      <c r="G22" s="77">
        <v>7.3307285251112368</v>
      </c>
      <c r="H22" s="77">
        <v>0.14576831205232549</v>
      </c>
    </row>
    <row r="23" spans="1:8" ht="16" thickBot="1" x14ac:dyDescent="0.4">
      <c r="A23" s="7" t="s">
        <v>30</v>
      </c>
      <c r="B23" s="78">
        <v>4.2032420829850414</v>
      </c>
      <c r="C23" s="78">
        <v>0.60265096211319191</v>
      </c>
      <c r="D23" s="78">
        <v>3.4455851702946161</v>
      </c>
      <c r="E23" s="78">
        <v>26.411660222286159</v>
      </c>
      <c r="F23" s="78">
        <v>59.684909833689879</v>
      </c>
      <c r="G23" s="78">
        <v>5.5298371209433776</v>
      </c>
      <c r="H23" s="78">
        <v>0.12211460768985197</v>
      </c>
    </row>
    <row r="24" spans="1:8" ht="15.5" x14ac:dyDescent="0.35">
      <c r="C24" s="11" t="s">
        <v>299</v>
      </c>
    </row>
  </sheetData>
  <mergeCells count="3">
    <mergeCell ref="A2:H2"/>
    <mergeCell ref="A6:H6"/>
    <mergeCell ref="A18:H18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F247-AF11-4054-9D65-538EEBCD0172}">
  <dimension ref="A1:E34"/>
  <sheetViews>
    <sheetView topLeftCell="A16" workbookViewId="0">
      <selection activeCell="B22" sqref="B22:E22"/>
    </sheetView>
  </sheetViews>
  <sheetFormatPr baseColWidth="10" defaultRowHeight="14.5" x14ac:dyDescent="0.35"/>
  <cols>
    <col min="1" max="1" width="23.08984375" customWidth="1"/>
    <col min="2" max="2" width="23.54296875" customWidth="1"/>
    <col min="3" max="3" width="23.6328125" customWidth="1"/>
    <col min="4" max="4" width="21.453125" customWidth="1"/>
  </cols>
  <sheetData>
    <row r="1" spans="1:5" ht="15.5" x14ac:dyDescent="0.35">
      <c r="A1" s="232" t="s">
        <v>273</v>
      </c>
      <c r="B1" s="232"/>
      <c r="C1" s="232"/>
      <c r="D1" s="232"/>
      <c r="E1" s="232"/>
    </row>
    <row r="2" spans="1:5" x14ac:dyDescent="0.35">
      <c r="A2" s="136"/>
      <c r="B2" s="136"/>
      <c r="C2" s="136"/>
      <c r="D2" s="136"/>
      <c r="E2" s="136"/>
    </row>
    <row r="3" spans="1:5" ht="15" thickBot="1" x14ac:dyDescent="0.4">
      <c r="A3" s="86"/>
      <c r="B3" s="86"/>
      <c r="C3" s="86"/>
      <c r="D3" s="86"/>
      <c r="E3" s="86"/>
    </row>
    <row r="4" spans="1:5" ht="28.5" thickBot="1" x14ac:dyDescent="0.4">
      <c r="A4" s="35" t="s">
        <v>290</v>
      </c>
      <c r="B4" s="10" t="s">
        <v>114</v>
      </c>
      <c r="C4" s="10" t="s">
        <v>115</v>
      </c>
      <c r="D4" s="48" t="s">
        <v>116</v>
      </c>
      <c r="E4" s="48" t="s">
        <v>117</v>
      </c>
    </row>
    <row r="5" spans="1:5" ht="16" thickBot="1" x14ac:dyDescent="0.4">
      <c r="A5" s="184" t="s">
        <v>10</v>
      </c>
      <c r="B5" s="185"/>
      <c r="C5" s="185"/>
      <c r="D5" s="185"/>
      <c r="E5" s="231"/>
    </row>
    <row r="6" spans="1:5" ht="16" thickBot="1" x14ac:dyDescent="0.4">
      <c r="A6" s="6" t="s">
        <v>11</v>
      </c>
      <c r="B6" s="77">
        <v>0.86228614020824446</v>
      </c>
      <c r="C6" s="77">
        <v>97.970632927768762</v>
      </c>
      <c r="D6" s="79">
        <v>1.1670809320229998</v>
      </c>
      <c r="E6" s="79">
        <v>0</v>
      </c>
    </row>
    <row r="7" spans="1:5" ht="16" thickBot="1" x14ac:dyDescent="0.4">
      <c r="A7" s="6" t="s">
        <v>12</v>
      </c>
      <c r="B7" s="77">
        <v>15.766870579780592</v>
      </c>
      <c r="C7" s="77">
        <v>84.103462205559509</v>
      </c>
      <c r="D7" s="79">
        <v>0.12966721465990816</v>
      </c>
      <c r="E7" s="79">
        <v>0</v>
      </c>
    </row>
    <row r="8" spans="1:5" ht="16" thickBot="1" x14ac:dyDescent="0.4">
      <c r="A8" s="6" t="s">
        <v>13</v>
      </c>
      <c r="B8" s="77">
        <v>0.61034507168825858</v>
      </c>
      <c r="C8" s="77">
        <v>95.345463990472453</v>
      </c>
      <c r="D8" s="79">
        <v>3.7351608829087111</v>
      </c>
      <c r="E8" s="79">
        <v>0.30903005493058666</v>
      </c>
    </row>
    <row r="9" spans="1:5" ht="16" thickBot="1" x14ac:dyDescent="0.4">
      <c r="A9" s="6" t="s">
        <v>14</v>
      </c>
      <c r="B9" s="77">
        <v>1.1792310657021929</v>
      </c>
      <c r="C9" s="77">
        <v>96.435958226534822</v>
      </c>
      <c r="D9" s="79">
        <v>2.0624537200241551</v>
      </c>
      <c r="E9" s="79">
        <v>0.32235698773878269</v>
      </c>
    </row>
    <row r="10" spans="1:5" ht="16" thickBot="1" x14ac:dyDescent="0.4">
      <c r="A10" s="6" t="s">
        <v>15</v>
      </c>
      <c r="B10" s="77">
        <v>0.79949359284065524</v>
      </c>
      <c r="C10" s="77">
        <v>84.924640817021697</v>
      </c>
      <c r="D10" s="79">
        <v>14.275865590137697</v>
      </c>
      <c r="E10" s="79">
        <v>0</v>
      </c>
    </row>
    <row r="11" spans="1:5" ht="16" thickBot="1" x14ac:dyDescent="0.4">
      <c r="A11" s="6" t="s">
        <v>16</v>
      </c>
      <c r="B11" s="77">
        <v>10.351633150894861</v>
      </c>
      <c r="C11" s="77">
        <v>85.660203121270072</v>
      </c>
      <c r="D11" s="79">
        <v>3.9881637278350084</v>
      </c>
      <c r="E11" s="79">
        <v>0</v>
      </c>
    </row>
    <row r="12" spans="1:5" ht="16" thickBot="1" x14ac:dyDescent="0.4">
      <c r="A12" s="6" t="s">
        <v>17</v>
      </c>
      <c r="B12" s="77">
        <v>1.0219216488575866</v>
      </c>
      <c r="C12" s="77">
        <v>94.940841496859477</v>
      </c>
      <c r="D12" s="79">
        <v>3.5542479999115626</v>
      </c>
      <c r="E12" s="79">
        <v>0.48298885437141903</v>
      </c>
    </row>
    <row r="13" spans="1:5" ht="16" thickBot="1" x14ac:dyDescent="0.4">
      <c r="A13" s="6" t="s">
        <v>18</v>
      </c>
      <c r="B13" s="77">
        <v>15.990555881178398</v>
      </c>
      <c r="C13" s="77">
        <v>49.207063938573626</v>
      </c>
      <c r="D13" s="79">
        <v>34.802380180247816</v>
      </c>
      <c r="E13" s="79">
        <v>0</v>
      </c>
    </row>
    <row r="14" spans="1:5" ht="16" thickBot="1" x14ac:dyDescent="0.4">
      <c r="A14" s="6" t="s">
        <v>19</v>
      </c>
      <c r="B14" s="77">
        <v>37.249476007634478</v>
      </c>
      <c r="C14" s="77">
        <v>62.750523992365395</v>
      </c>
      <c r="D14" s="79">
        <v>0</v>
      </c>
      <c r="E14" s="79">
        <v>0</v>
      </c>
    </row>
    <row r="15" spans="1:5" ht="16" thickBot="1" x14ac:dyDescent="0.4">
      <c r="A15" s="12" t="s">
        <v>188</v>
      </c>
      <c r="B15" s="77">
        <v>0</v>
      </c>
      <c r="C15" s="77">
        <v>40.683911665216797</v>
      </c>
      <c r="D15" s="79">
        <v>59.316088334783146</v>
      </c>
      <c r="E15" s="79">
        <v>0</v>
      </c>
    </row>
    <row r="16" spans="1:5" ht="16" thickBot="1" x14ac:dyDescent="0.4">
      <c r="A16" s="12" t="s">
        <v>189</v>
      </c>
      <c r="B16" s="77">
        <v>0</v>
      </c>
      <c r="C16" s="77">
        <v>23.846213518485982</v>
      </c>
      <c r="D16" s="79">
        <v>76.153786481514359</v>
      </c>
      <c r="E16" s="79">
        <v>0</v>
      </c>
    </row>
    <row r="17" spans="1:5" ht="16" thickBot="1" x14ac:dyDescent="0.4">
      <c r="A17" s="184" t="s">
        <v>20</v>
      </c>
      <c r="B17" s="185">
        <v>0</v>
      </c>
      <c r="C17" s="185">
        <v>0</v>
      </c>
      <c r="D17" s="185">
        <v>0</v>
      </c>
      <c r="E17" s="231">
        <v>0</v>
      </c>
    </row>
    <row r="18" spans="1:5" ht="16" thickBot="1" x14ac:dyDescent="0.4">
      <c r="A18" s="6" t="s">
        <v>21</v>
      </c>
      <c r="B18" s="77">
        <v>20.493996190142457</v>
      </c>
      <c r="C18" s="77">
        <v>79.162213475101282</v>
      </c>
      <c r="D18" s="79">
        <v>0.29049160875165125</v>
      </c>
      <c r="E18" s="79">
        <v>5.329872600402262E-2</v>
      </c>
    </row>
    <row r="19" spans="1:5" ht="16" thickBot="1" x14ac:dyDescent="0.4">
      <c r="A19" s="20" t="s">
        <v>86</v>
      </c>
      <c r="B19" s="77">
        <v>37.249476007634478</v>
      </c>
      <c r="C19" s="77">
        <v>62.750523992365395</v>
      </c>
      <c r="D19" s="79">
        <v>0</v>
      </c>
      <c r="E19" s="79">
        <v>0</v>
      </c>
    </row>
    <row r="20" spans="1:5" ht="16" thickBot="1" x14ac:dyDescent="0.4">
      <c r="A20" s="20" t="s">
        <v>87</v>
      </c>
      <c r="B20" s="77">
        <v>5.4418152984586516</v>
      </c>
      <c r="C20" s="77">
        <v>93.905552461694015</v>
      </c>
      <c r="D20" s="79">
        <v>0.55145293543842711</v>
      </c>
      <c r="E20" s="79">
        <v>0.10117930440866696</v>
      </c>
    </row>
    <row r="21" spans="1:5" ht="16" thickBot="1" x14ac:dyDescent="0.4">
      <c r="A21" s="6" t="s">
        <v>22</v>
      </c>
      <c r="B21" s="77">
        <v>4.0434248746088475</v>
      </c>
      <c r="C21" s="77">
        <v>88.480078288228114</v>
      </c>
      <c r="D21" s="79">
        <v>7.3307285251112368</v>
      </c>
      <c r="E21" s="79">
        <v>0.14576831205232549</v>
      </c>
    </row>
    <row r="22" spans="1:5" ht="16" thickBot="1" x14ac:dyDescent="0.4">
      <c r="A22" s="7" t="s">
        <v>30</v>
      </c>
      <c r="B22" s="78">
        <v>8.251478215392849</v>
      </c>
      <c r="C22" s="78">
        <v>86.096570055975079</v>
      </c>
      <c r="D22" s="80">
        <v>5.5298371209433776</v>
      </c>
      <c r="E22" s="80">
        <v>0.12211460768985197</v>
      </c>
    </row>
    <row r="23" spans="1:5" ht="15.5" x14ac:dyDescent="0.35">
      <c r="B23" s="11" t="s">
        <v>299</v>
      </c>
    </row>
    <row r="24" spans="1:5" x14ac:dyDescent="0.35">
      <c r="A24" s="49" t="s">
        <v>135</v>
      </c>
    </row>
    <row r="25" spans="1:5" x14ac:dyDescent="0.35">
      <c r="A25" s="50" t="s">
        <v>136</v>
      </c>
    </row>
    <row r="26" spans="1:5" ht="15.5" x14ac:dyDescent="0.35">
      <c r="A26" s="11"/>
    </row>
    <row r="27" spans="1:5" ht="15.5" x14ac:dyDescent="0.35">
      <c r="A27" s="11"/>
    </row>
    <row r="28" spans="1:5" ht="15.5" x14ac:dyDescent="0.35">
      <c r="A28" s="11"/>
    </row>
    <row r="29" spans="1:5" ht="15.5" x14ac:dyDescent="0.35">
      <c r="A29" s="11"/>
    </row>
    <row r="30" spans="1:5" ht="15.5" x14ac:dyDescent="0.35">
      <c r="A30" s="11"/>
    </row>
    <row r="31" spans="1:5" ht="15.5" x14ac:dyDescent="0.35">
      <c r="A31" s="11"/>
    </row>
    <row r="32" spans="1:5" ht="15.5" x14ac:dyDescent="0.35">
      <c r="A32" s="11"/>
    </row>
    <row r="33" spans="1:1" ht="15.5" x14ac:dyDescent="0.35">
      <c r="A33" s="11"/>
    </row>
    <row r="34" spans="1:1" ht="15.5" x14ac:dyDescent="0.35">
      <c r="A34" s="11"/>
    </row>
  </sheetData>
  <mergeCells count="3">
    <mergeCell ref="A17:E17"/>
    <mergeCell ref="A1:E1"/>
    <mergeCell ref="A5:E5"/>
  </mergeCells>
  <hyperlinks>
    <hyperlink ref="A1" location="_ftn3" display="_ftn3" xr:uid="{AC6720B7-0319-4212-9CF7-04E4680F99A1}"/>
    <hyperlink ref="A24" location="_ftnref3" display="_ftnref3" xr:uid="{853C8DE3-7EA8-4D3D-8DBC-A2559F31CE2E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B349-6DB3-4DE6-8141-798FD6464EB9}">
  <dimension ref="A1:K26"/>
  <sheetViews>
    <sheetView topLeftCell="A8" workbookViewId="0">
      <selection activeCell="A24" sqref="A24"/>
    </sheetView>
  </sheetViews>
  <sheetFormatPr baseColWidth="10" defaultRowHeight="14.5" x14ac:dyDescent="0.35"/>
  <cols>
    <col min="1" max="1" width="27" customWidth="1"/>
    <col min="5" max="5" width="24.36328125" customWidth="1"/>
  </cols>
  <sheetData>
    <row r="1" spans="1:11" ht="15.5" x14ac:dyDescent="0.35">
      <c r="A1" s="189" t="s">
        <v>274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5.5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" thickBot="1" x14ac:dyDescent="0.4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47" thickBot="1" x14ac:dyDescent="0.4">
      <c r="A4" s="48" t="s">
        <v>290</v>
      </c>
      <c r="B4" s="48" t="s">
        <v>275</v>
      </c>
      <c r="C4" s="48" t="s">
        <v>118</v>
      </c>
      <c r="D4" s="48" t="s">
        <v>119</v>
      </c>
      <c r="E4" s="48" t="s">
        <v>120</v>
      </c>
      <c r="F4" s="48" t="s">
        <v>125</v>
      </c>
      <c r="G4" s="48" t="s">
        <v>126</v>
      </c>
      <c r="H4" s="48" t="s">
        <v>121</v>
      </c>
      <c r="I4" s="48" t="s">
        <v>122</v>
      </c>
      <c r="J4" s="48" t="s">
        <v>116</v>
      </c>
      <c r="K4" s="48" t="s">
        <v>117</v>
      </c>
    </row>
    <row r="5" spans="1:11" ht="16" thickBot="1" x14ac:dyDescent="0.4">
      <c r="A5" s="184" t="s">
        <v>10</v>
      </c>
      <c r="B5" s="185"/>
      <c r="C5" s="185"/>
      <c r="D5" s="185"/>
      <c r="E5" s="185"/>
      <c r="F5" s="185"/>
      <c r="G5" s="185"/>
      <c r="H5" s="185"/>
      <c r="I5" s="185"/>
      <c r="J5" s="185"/>
      <c r="K5" s="231"/>
    </row>
    <row r="6" spans="1:11" ht="16" thickBot="1" x14ac:dyDescent="0.4">
      <c r="A6" s="6" t="s">
        <v>11</v>
      </c>
      <c r="B6" s="77">
        <v>1.8013608259057308</v>
      </c>
      <c r="C6" s="77">
        <v>0.98784083392738831</v>
      </c>
      <c r="D6" s="77">
        <v>0.23643880227822983</v>
      </c>
      <c r="E6" s="77">
        <v>3.7741980862090254</v>
      </c>
      <c r="F6" s="77">
        <v>17.557565617999956</v>
      </c>
      <c r="G6" s="77">
        <v>0.20338730600382193</v>
      </c>
      <c r="H6" s="77">
        <v>0.3605029435743532</v>
      </c>
      <c r="I6" s="77">
        <v>3.0413291679837795</v>
      </c>
      <c r="J6" s="77">
        <v>72.037376416117809</v>
      </c>
      <c r="K6" s="77">
        <v>0</v>
      </c>
    </row>
    <row r="7" spans="1:11" ht="16" thickBot="1" x14ac:dyDescent="0.4">
      <c r="A7" s="6" t="s">
        <v>12</v>
      </c>
      <c r="B7" s="77">
        <v>26.8391946958712</v>
      </c>
      <c r="C7" s="77">
        <v>3.2957248175941132</v>
      </c>
      <c r="D7" s="77">
        <v>5.5272137619773982</v>
      </c>
      <c r="E7" s="77">
        <v>23.305422960389844</v>
      </c>
      <c r="F7" s="77">
        <v>5.5887985198770176</v>
      </c>
      <c r="G7" s="77">
        <v>0.10305179666471317</v>
      </c>
      <c r="H7" s="77">
        <v>12.524694726505187</v>
      </c>
      <c r="I7" s="77">
        <v>9.8654911919607908</v>
      </c>
      <c r="J7" s="77">
        <v>12.847517225312604</v>
      </c>
      <c r="K7" s="77">
        <v>0.10289030384727338</v>
      </c>
    </row>
    <row r="8" spans="1:11" ht="16" thickBot="1" x14ac:dyDescent="0.4">
      <c r="A8" s="6" t="s">
        <v>13</v>
      </c>
      <c r="B8" s="77">
        <v>0.78745695803391969</v>
      </c>
      <c r="C8" s="77">
        <v>1.0142486125502288</v>
      </c>
      <c r="D8" s="77">
        <v>1.3180148004201304</v>
      </c>
      <c r="E8" s="77">
        <v>53.811589184153711</v>
      </c>
      <c r="F8" s="77">
        <v>14.245699935969093</v>
      </c>
      <c r="G8" s="77">
        <v>0.90361152583125337</v>
      </c>
      <c r="H8" s="77">
        <v>22.992665571981881</v>
      </c>
      <c r="I8" s="77">
        <v>1.9674092935544261</v>
      </c>
      <c r="J8" s="77">
        <v>2.9593041175054551</v>
      </c>
      <c r="K8" s="77">
        <v>0</v>
      </c>
    </row>
    <row r="9" spans="1:11" ht="16" thickBot="1" x14ac:dyDescent="0.4">
      <c r="A9" s="6" t="s">
        <v>14</v>
      </c>
      <c r="B9" s="77">
        <v>4.53732288328787</v>
      </c>
      <c r="C9" s="77">
        <v>0.25097524889952405</v>
      </c>
      <c r="D9" s="77">
        <v>0</v>
      </c>
      <c r="E9" s="77">
        <v>33.816684982258295</v>
      </c>
      <c r="F9" s="77">
        <v>6.0591817304034352</v>
      </c>
      <c r="G9" s="77">
        <v>0</v>
      </c>
      <c r="H9" s="77">
        <v>30.579209792603752</v>
      </c>
      <c r="I9" s="77">
        <v>14.069338653905323</v>
      </c>
      <c r="J9" s="77">
        <v>10.282771267346781</v>
      </c>
      <c r="K9" s="77">
        <v>0.40451544129499639</v>
      </c>
    </row>
    <row r="10" spans="1:11" ht="16" thickBot="1" x14ac:dyDescent="0.4">
      <c r="A10" s="6" t="s">
        <v>15</v>
      </c>
      <c r="B10" s="77">
        <v>12.596658386499918</v>
      </c>
      <c r="C10" s="77">
        <v>0.39372688277751805</v>
      </c>
      <c r="D10" s="77">
        <v>1.940512372303183</v>
      </c>
      <c r="E10" s="77">
        <v>23.524877633386087</v>
      </c>
      <c r="F10" s="77">
        <v>14.964114051693597</v>
      </c>
      <c r="G10" s="77">
        <v>5.1571291116211095E-2</v>
      </c>
      <c r="H10" s="77">
        <v>15.381980244974173</v>
      </c>
      <c r="I10" s="77">
        <v>3.2679923273545861</v>
      </c>
      <c r="J10" s="77">
        <v>27.743210541823238</v>
      </c>
      <c r="K10" s="77">
        <v>0.13535626807156922</v>
      </c>
    </row>
    <row r="11" spans="1:11" ht="16" thickBot="1" x14ac:dyDescent="0.4">
      <c r="A11" s="6" t="s">
        <v>16</v>
      </c>
      <c r="B11" s="77">
        <v>23.112133039730935</v>
      </c>
      <c r="C11" s="77">
        <v>1.8360747323450537</v>
      </c>
      <c r="D11" s="77">
        <v>7.5617361431572938E-2</v>
      </c>
      <c r="E11" s="77">
        <v>29.892970167687899</v>
      </c>
      <c r="F11" s="77">
        <v>22.179336379681768</v>
      </c>
      <c r="G11" s="77">
        <v>0.23739187215229296</v>
      </c>
      <c r="H11" s="77">
        <v>6.1424564362877715E-2</v>
      </c>
      <c r="I11" s="77">
        <v>0</v>
      </c>
      <c r="J11" s="77">
        <v>22.605051882607647</v>
      </c>
      <c r="K11" s="77">
        <v>0</v>
      </c>
    </row>
    <row r="12" spans="1:11" ht="16" thickBot="1" x14ac:dyDescent="0.4">
      <c r="A12" s="6" t="s">
        <v>17</v>
      </c>
      <c r="B12" s="77">
        <v>31.771230574802946</v>
      </c>
      <c r="C12" s="77">
        <v>3.2384956497721475</v>
      </c>
      <c r="D12" s="77">
        <v>2.4246024086906872</v>
      </c>
      <c r="E12" s="77">
        <v>28.769952006507431</v>
      </c>
      <c r="F12" s="77">
        <v>24.533583831917991</v>
      </c>
      <c r="G12" s="77">
        <v>0</v>
      </c>
      <c r="H12" s="77">
        <v>0.30903257616335367</v>
      </c>
      <c r="I12" s="77">
        <v>0.48872204449743223</v>
      </c>
      <c r="J12" s="77">
        <v>7.7595525380479664</v>
      </c>
      <c r="K12" s="77">
        <v>0.70482836959998074</v>
      </c>
    </row>
    <row r="13" spans="1:11" ht="16" thickBot="1" x14ac:dyDescent="0.4">
      <c r="A13" s="6" t="s">
        <v>18</v>
      </c>
      <c r="B13" s="77">
        <v>5.1011631916604108</v>
      </c>
      <c r="C13" s="77">
        <v>0.56500859632680966</v>
      </c>
      <c r="D13" s="77">
        <v>13.598831209587004</v>
      </c>
      <c r="E13" s="77">
        <v>0.57622801198139684</v>
      </c>
      <c r="F13" s="77">
        <v>31.785522961331015</v>
      </c>
      <c r="G13" s="77">
        <v>0</v>
      </c>
      <c r="H13" s="77">
        <v>0</v>
      </c>
      <c r="I13" s="77">
        <v>11.591003985310184</v>
      </c>
      <c r="J13" s="77">
        <v>36.782242043802974</v>
      </c>
      <c r="K13" s="77">
        <v>0</v>
      </c>
    </row>
    <row r="14" spans="1:11" ht="16" thickBot="1" x14ac:dyDescent="0.4">
      <c r="A14" s="6" t="s">
        <v>19</v>
      </c>
      <c r="B14" s="77">
        <v>69.992533484301489</v>
      </c>
      <c r="C14" s="77">
        <v>7.6522264493883094</v>
      </c>
      <c r="D14" s="77">
        <v>4.2598722993448472</v>
      </c>
      <c r="E14" s="77">
        <v>3.0372960838478353</v>
      </c>
      <c r="F14" s="77">
        <v>0</v>
      </c>
      <c r="G14" s="77">
        <v>0</v>
      </c>
      <c r="H14" s="77">
        <v>0.16693832963630523</v>
      </c>
      <c r="I14" s="77">
        <v>11.897695305175816</v>
      </c>
      <c r="J14" s="77">
        <v>2.7804708630071575</v>
      </c>
      <c r="K14" s="77">
        <v>0.21296718529805991</v>
      </c>
    </row>
    <row r="15" spans="1:11" ht="16" thickBot="1" x14ac:dyDescent="0.4">
      <c r="A15" s="12" t="s">
        <v>188</v>
      </c>
      <c r="B15" s="77">
        <v>0.19997078174812977</v>
      </c>
      <c r="C15" s="77">
        <v>0</v>
      </c>
      <c r="D15" s="77">
        <v>0</v>
      </c>
      <c r="E15" s="77">
        <v>0</v>
      </c>
      <c r="F15" s="77">
        <v>5.7218729569450586</v>
      </c>
      <c r="G15" s="77">
        <v>0</v>
      </c>
      <c r="H15" s="77">
        <v>0</v>
      </c>
      <c r="I15" s="77">
        <v>1.9207352293877502</v>
      </c>
      <c r="J15" s="77">
        <v>92.157421031919</v>
      </c>
      <c r="K15" s="77">
        <v>0</v>
      </c>
    </row>
    <row r="16" spans="1:11" ht="16" thickBot="1" x14ac:dyDescent="0.4">
      <c r="A16" s="12" t="s">
        <v>189</v>
      </c>
      <c r="B16" s="77">
        <v>0</v>
      </c>
      <c r="C16" s="77">
        <v>0</v>
      </c>
      <c r="D16" s="77">
        <v>0</v>
      </c>
      <c r="E16" s="77">
        <v>10.125398959733698</v>
      </c>
      <c r="F16" s="77">
        <v>21.669539567254311</v>
      </c>
      <c r="G16" s="77">
        <v>0.17620041045356277</v>
      </c>
      <c r="H16" s="77">
        <v>1.9781836292542629</v>
      </c>
      <c r="I16" s="77">
        <v>0.30463418128209335</v>
      </c>
      <c r="J16" s="77">
        <v>65.74604325202246</v>
      </c>
      <c r="K16" s="77">
        <v>0</v>
      </c>
    </row>
    <row r="17" spans="1:11" ht="16" thickBot="1" x14ac:dyDescent="0.4">
      <c r="A17" s="184" t="s">
        <v>20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1"/>
    </row>
    <row r="18" spans="1:11" ht="16" thickBot="1" x14ac:dyDescent="0.4">
      <c r="A18" s="6" t="s">
        <v>21</v>
      </c>
      <c r="B18" s="77">
        <v>44.238017477440707</v>
      </c>
      <c r="C18" s="77">
        <v>5.7627785769302715</v>
      </c>
      <c r="D18" s="77">
        <v>4.8413487449266306</v>
      </c>
      <c r="E18" s="77">
        <v>14.350327226330286</v>
      </c>
      <c r="F18" s="77">
        <v>10.307939494172548</v>
      </c>
      <c r="G18" s="77">
        <v>4.8192873626061866E-2</v>
      </c>
      <c r="H18" s="77">
        <v>2.7155766736604723</v>
      </c>
      <c r="I18" s="77">
        <v>10.742834414824504</v>
      </c>
      <c r="J18" s="77">
        <v>6.8167773044244333</v>
      </c>
      <c r="K18" s="77">
        <v>0.17620721366297451</v>
      </c>
    </row>
    <row r="19" spans="1:11" ht="16" thickBot="1" x14ac:dyDescent="0.4">
      <c r="A19" s="20" t="s">
        <v>86</v>
      </c>
      <c r="B19" s="79">
        <v>69.992533484301489</v>
      </c>
      <c r="C19" s="79">
        <v>7.6522264493883094</v>
      </c>
      <c r="D19" s="79">
        <v>4.2598722993448472</v>
      </c>
      <c r="E19" s="79">
        <v>3.0372960838478353</v>
      </c>
      <c r="F19" s="79">
        <v>0</v>
      </c>
      <c r="G19" s="79">
        <v>0</v>
      </c>
      <c r="H19" s="79">
        <v>0.16693832963630523</v>
      </c>
      <c r="I19" s="79">
        <v>11.897695305175816</v>
      </c>
      <c r="J19" s="79">
        <v>2.7804708630071575</v>
      </c>
      <c r="K19" s="79">
        <v>0.21296718529805991</v>
      </c>
    </row>
    <row r="20" spans="1:11" ht="16" thickBot="1" x14ac:dyDescent="0.4">
      <c r="A20" s="20" t="s">
        <v>87</v>
      </c>
      <c r="B20" s="79">
        <v>21.101608497476441</v>
      </c>
      <c r="C20" s="79">
        <v>4.0654048537406551</v>
      </c>
      <c r="D20" s="79">
        <v>5.3637144866712516</v>
      </c>
      <c r="E20" s="79">
        <v>24.513318262381201</v>
      </c>
      <c r="F20" s="79">
        <v>19.568012710628206</v>
      </c>
      <c r="G20" s="79">
        <v>9.148664136121594E-2</v>
      </c>
      <c r="H20" s="79">
        <v>5.0051300496064961</v>
      </c>
      <c r="I20" s="79">
        <v>9.7053723298443924</v>
      </c>
      <c r="J20" s="79">
        <v>10.442768046095567</v>
      </c>
      <c r="K20" s="79">
        <v>0.14318412219371046</v>
      </c>
    </row>
    <row r="21" spans="1:11" ht="16" thickBot="1" x14ac:dyDescent="0.4">
      <c r="A21" s="6" t="s">
        <v>22</v>
      </c>
      <c r="B21" s="79">
        <v>9.3003248670736269</v>
      </c>
      <c r="C21" s="79">
        <v>0.72730589537603008</v>
      </c>
      <c r="D21" s="79">
        <v>1.0931206402887852</v>
      </c>
      <c r="E21" s="79">
        <v>29.186763778062492</v>
      </c>
      <c r="F21" s="79">
        <v>11.760351253460621</v>
      </c>
      <c r="G21" s="79">
        <v>0.25142649705295433</v>
      </c>
      <c r="H21" s="79">
        <v>17.120695655369918</v>
      </c>
      <c r="I21" s="79">
        <v>5.3994879836095366</v>
      </c>
      <c r="J21" s="79">
        <v>25.005268226185031</v>
      </c>
      <c r="K21" s="79">
        <v>0.1552552035218453</v>
      </c>
    </row>
    <row r="22" spans="1:11" ht="16" thickBot="1" x14ac:dyDescent="0.4">
      <c r="A22" s="7" t="s">
        <v>30</v>
      </c>
      <c r="B22" s="80">
        <v>18.237380686497808</v>
      </c>
      <c r="C22" s="80">
        <v>2.0153789497162382</v>
      </c>
      <c r="D22" s="80">
        <v>2.0519167510869734</v>
      </c>
      <c r="E22" s="80">
        <v>25.391605834953012</v>
      </c>
      <c r="F22" s="80">
        <v>11.388824572798145</v>
      </c>
      <c r="G22" s="80">
        <v>0.19943937079348359</v>
      </c>
      <c r="H22" s="80">
        <v>13.435868673213511</v>
      </c>
      <c r="I22" s="80">
        <v>6.7663150906784608</v>
      </c>
      <c r="J22" s="80">
        <v>20.35265534611737</v>
      </c>
      <c r="K22" s="80">
        <v>0.16061472414757069</v>
      </c>
    </row>
    <row r="23" spans="1:11" ht="15.5" x14ac:dyDescent="0.35">
      <c r="A23" s="190" t="s">
        <v>299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</row>
    <row r="24" spans="1:11" ht="15.5" x14ac:dyDescent="0.35">
      <c r="A24" s="11"/>
    </row>
    <row r="25" spans="1:11" ht="15.5" x14ac:dyDescent="0.35">
      <c r="A25" s="11"/>
    </row>
    <row r="26" spans="1:11" ht="15.5" x14ac:dyDescent="0.35">
      <c r="A26" s="11"/>
    </row>
  </sheetData>
  <mergeCells count="4">
    <mergeCell ref="A1:K1"/>
    <mergeCell ref="A23:K23"/>
    <mergeCell ref="A17:K17"/>
    <mergeCell ref="A5:K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3B78-E3A6-4391-B871-9BECD8833511}">
  <dimension ref="A1:I25"/>
  <sheetViews>
    <sheetView topLeftCell="A11" workbookViewId="0">
      <selection activeCell="A25" sqref="A25"/>
    </sheetView>
  </sheetViews>
  <sheetFormatPr baseColWidth="10" defaultRowHeight="14.5" x14ac:dyDescent="0.35"/>
  <cols>
    <col min="1" max="1" width="42.6328125" customWidth="1"/>
  </cols>
  <sheetData>
    <row r="1" spans="1:9" ht="15.5" x14ac:dyDescent="0.35">
      <c r="A1" s="13"/>
    </row>
    <row r="2" spans="1:9" ht="15.5" x14ac:dyDescent="0.35">
      <c r="A2" s="38"/>
    </row>
    <row r="3" spans="1:9" ht="15.5" x14ac:dyDescent="0.35">
      <c r="A3" s="189" t="s">
        <v>276</v>
      </c>
      <c r="B3" s="189"/>
      <c r="C3" s="189"/>
      <c r="D3" s="189"/>
      <c r="E3" s="189"/>
      <c r="F3" s="189"/>
      <c r="G3" s="189"/>
      <c r="H3" s="189"/>
      <c r="I3" s="189"/>
    </row>
    <row r="4" spans="1:9" ht="16" thickBot="1" x14ac:dyDescent="0.4">
      <c r="A4" s="84"/>
      <c r="B4" s="84"/>
      <c r="C4" s="84"/>
      <c r="D4" s="84"/>
      <c r="E4" s="84"/>
      <c r="F4" s="84"/>
      <c r="G4" s="84"/>
      <c r="H4" s="84"/>
      <c r="I4" s="84"/>
    </row>
    <row r="5" spans="1:9" ht="31.5" thickBot="1" x14ac:dyDescent="0.4">
      <c r="A5" s="47" t="s">
        <v>290</v>
      </c>
      <c r="B5" s="48" t="s">
        <v>277</v>
      </c>
      <c r="C5" s="48" t="s">
        <v>123</v>
      </c>
      <c r="D5" s="48" t="s">
        <v>124</v>
      </c>
      <c r="E5" s="48" t="s">
        <v>125</v>
      </c>
      <c r="F5" s="48" t="s">
        <v>126</v>
      </c>
      <c r="G5" s="48" t="s">
        <v>127</v>
      </c>
      <c r="H5" s="48" t="s">
        <v>278</v>
      </c>
      <c r="I5" s="48" t="s">
        <v>59</v>
      </c>
    </row>
    <row r="6" spans="1:9" ht="16" thickBot="1" x14ac:dyDescent="0.4">
      <c r="A6" s="184" t="s">
        <v>10</v>
      </c>
      <c r="B6" s="185"/>
      <c r="C6" s="185"/>
      <c r="D6" s="185"/>
      <c r="E6" s="185"/>
      <c r="F6" s="185"/>
      <c r="G6" s="185"/>
      <c r="H6" s="185"/>
      <c r="I6" s="231"/>
    </row>
    <row r="7" spans="1:9" ht="16" thickBot="1" x14ac:dyDescent="0.4">
      <c r="A7" s="6" t="s">
        <v>11</v>
      </c>
      <c r="B7" s="77">
        <v>3.3320760068718305</v>
      </c>
      <c r="C7" s="77">
        <v>3.7713775021772942</v>
      </c>
      <c r="D7" s="77">
        <v>10.12915146932666</v>
      </c>
      <c r="E7" s="77">
        <v>72.639140095529115</v>
      </c>
      <c r="F7" s="77">
        <v>0.72017972334210179</v>
      </c>
      <c r="G7" s="77">
        <v>9.4080752027529861</v>
      </c>
      <c r="H7" s="77">
        <v>0</v>
      </c>
      <c r="I7" s="77">
        <v>0</v>
      </c>
    </row>
    <row r="8" spans="1:9" ht="16" thickBot="1" x14ac:dyDescent="0.4">
      <c r="A8" s="6" t="s">
        <v>12</v>
      </c>
      <c r="B8" s="77">
        <v>7.1564560094794967</v>
      </c>
      <c r="C8" s="77">
        <v>19.26504621935937</v>
      </c>
      <c r="D8" s="77">
        <v>18.380588200833404</v>
      </c>
      <c r="E8" s="77">
        <v>39.181207168684246</v>
      </c>
      <c r="F8" s="77">
        <v>1.2743853834476897</v>
      </c>
      <c r="G8" s="77">
        <v>13.151234340575957</v>
      </c>
      <c r="H8" s="77">
        <v>1.204917034467361</v>
      </c>
      <c r="I8" s="77">
        <v>0.38616564315267682</v>
      </c>
    </row>
    <row r="9" spans="1:9" ht="16" thickBot="1" x14ac:dyDescent="0.4">
      <c r="A9" s="6" t="s">
        <v>13</v>
      </c>
      <c r="B9" s="77">
        <v>5.3561874643320024</v>
      </c>
      <c r="C9" s="77">
        <v>2.7418165079079437</v>
      </c>
      <c r="D9" s="77">
        <v>40.178343197970619</v>
      </c>
      <c r="E9" s="77">
        <v>49.206716973195235</v>
      </c>
      <c r="F9" s="77">
        <v>0.71692641864741069</v>
      </c>
      <c r="G9" s="77">
        <v>1.5491350882822001</v>
      </c>
      <c r="H9" s="77">
        <v>0.25087434966467892</v>
      </c>
      <c r="I9" s="77">
        <v>0</v>
      </c>
    </row>
    <row r="10" spans="1:9" ht="16" thickBot="1" x14ac:dyDescent="0.4">
      <c r="A10" s="6" t="s">
        <v>14</v>
      </c>
      <c r="B10" s="77">
        <v>0.48972848537371061</v>
      </c>
      <c r="C10" s="77">
        <v>3.2654867812049688</v>
      </c>
      <c r="D10" s="77">
        <v>33.599944009902757</v>
      </c>
      <c r="E10" s="77">
        <v>61.069819941667433</v>
      </c>
      <c r="F10" s="77">
        <v>0.3502462009520752</v>
      </c>
      <c r="G10" s="77">
        <v>1.2247745808988995</v>
      </c>
      <c r="H10" s="77">
        <v>0</v>
      </c>
      <c r="I10" s="77">
        <v>0</v>
      </c>
    </row>
    <row r="11" spans="1:9" ht="16" thickBot="1" x14ac:dyDescent="0.4">
      <c r="A11" s="6" t="s">
        <v>15</v>
      </c>
      <c r="B11" s="77">
        <v>3.9404830224097269</v>
      </c>
      <c r="C11" s="77">
        <v>2.2200453623320158</v>
      </c>
      <c r="D11" s="77">
        <v>26.474774600323947</v>
      </c>
      <c r="E11" s="77">
        <v>61.145310273223153</v>
      </c>
      <c r="F11" s="77">
        <v>3.4925873393677782</v>
      </c>
      <c r="G11" s="77">
        <v>2.7267994023434232</v>
      </c>
      <c r="H11" s="77">
        <v>0</v>
      </c>
      <c r="I11" s="77">
        <v>0</v>
      </c>
    </row>
    <row r="12" spans="1:9" ht="16" thickBot="1" x14ac:dyDescent="0.4">
      <c r="A12" s="6" t="s">
        <v>16</v>
      </c>
      <c r="B12" s="77">
        <v>0.24024868451107292</v>
      </c>
      <c r="C12" s="77">
        <v>0.56054157151089878</v>
      </c>
      <c r="D12" s="77">
        <v>10.717458948765875</v>
      </c>
      <c r="E12" s="77">
        <v>84.846948721825441</v>
      </c>
      <c r="F12" s="77">
        <v>0.68546019283629889</v>
      </c>
      <c r="G12" s="77">
        <v>2.949341880550413</v>
      </c>
      <c r="H12" s="77">
        <v>0</v>
      </c>
      <c r="I12" s="77">
        <v>0</v>
      </c>
    </row>
    <row r="13" spans="1:9" ht="16" thickBot="1" x14ac:dyDescent="0.4">
      <c r="A13" s="6" t="s">
        <v>17</v>
      </c>
      <c r="B13" s="77">
        <v>0.37032959982329611</v>
      </c>
      <c r="C13" s="77">
        <v>7.7135722898647927</v>
      </c>
      <c r="D13" s="77">
        <v>1.9970280188500007</v>
      </c>
      <c r="E13" s="77">
        <v>81.289801404795199</v>
      </c>
      <c r="F13" s="77">
        <v>0.8084148525840823</v>
      </c>
      <c r="G13" s="77">
        <v>7.8208538340825733</v>
      </c>
      <c r="H13" s="77">
        <v>0</v>
      </c>
      <c r="I13" s="77">
        <v>0</v>
      </c>
    </row>
    <row r="14" spans="1:9" ht="16" thickBot="1" x14ac:dyDescent="0.4">
      <c r="A14" s="6" t="s">
        <v>18</v>
      </c>
      <c r="B14" s="77">
        <v>4.4444479426096741</v>
      </c>
      <c r="C14" s="77">
        <v>18.009974984247279</v>
      </c>
      <c r="D14" s="77">
        <v>0.17832542963154305</v>
      </c>
      <c r="E14" s="77">
        <v>42.287674048300431</v>
      </c>
      <c r="F14" s="77">
        <v>0.54188804478764907</v>
      </c>
      <c r="G14" s="77">
        <v>34.537689550423281</v>
      </c>
      <c r="H14" s="77">
        <v>0</v>
      </c>
      <c r="I14" s="77">
        <v>0</v>
      </c>
    </row>
    <row r="15" spans="1:9" ht="16" thickBot="1" x14ac:dyDescent="0.4">
      <c r="A15" s="6" t="s">
        <v>19</v>
      </c>
      <c r="B15" s="77">
        <v>23.194265167849863</v>
      </c>
      <c r="C15" s="77">
        <v>31.01726039168425</v>
      </c>
      <c r="D15" s="77">
        <v>2.493132480696767</v>
      </c>
      <c r="E15" s="77">
        <v>37.098153592852931</v>
      </c>
      <c r="F15" s="77">
        <v>5.4454415120216781</v>
      </c>
      <c r="G15" s="77">
        <v>0.2209871581866524</v>
      </c>
      <c r="H15" s="77">
        <v>0</v>
      </c>
      <c r="I15" s="77">
        <v>0.53075969670768597</v>
      </c>
    </row>
    <row r="16" spans="1:9" ht="16" thickBot="1" x14ac:dyDescent="0.4">
      <c r="A16" s="12" t="s">
        <v>188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100</v>
      </c>
      <c r="H16" s="77">
        <v>0</v>
      </c>
      <c r="I16" s="77">
        <v>0</v>
      </c>
    </row>
    <row r="17" spans="1:9" ht="16" thickBot="1" x14ac:dyDescent="0.4">
      <c r="A17" s="12" t="s">
        <v>189</v>
      </c>
      <c r="B17" s="77">
        <v>0</v>
      </c>
      <c r="C17" s="77">
        <v>1.4865538778203591</v>
      </c>
      <c r="D17" s="77">
        <v>0.59115597517302143</v>
      </c>
      <c r="E17" s="77">
        <v>29.049909457570312</v>
      </c>
      <c r="F17" s="77">
        <v>0.96357066532714253</v>
      </c>
      <c r="G17" s="77">
        <v>67.908810024109627</v>
      </c>
      <c r="H17" s="77">
        <v>0</v>
      </c>
      <c r="I17" s="77">
        <v>0</v>
      </c>
    </row>
    <row r="18" spans="1:9" ht="16" thickBot="1" x14ac:dyDescent="0.4">
      <c r="A18" s="184" t="s">
        <v>60</v>
      </c>
      <c r="B18" s="185"/>
      <c r="C18" s="185"/>
      <c r="D18" s="185"/>
      <c r="E18" s="185"/>
      <c r="F18" s="185"/>
      <c r="G18" s="185"/>
      <c r="H18" s="185"/>
      <c r="I18" s="231"/>
    </row>
    <row r="19" spans="1:9" ht="16" thickBot="1" x14ac:dyDescent="0.4">
      <c r="A19" s="6" t="s">
        <v>21</v>
      </c>
      <c r="B19" s="77">
        <v>14.160907852716473</v>
      </c>
      <c r="C19" s="77">
        <v>20.470976191016412</v>
      </c>
      <c r="D19" s="77">
        <v>5.8565212530096371</v>
      </c>
      <c r="E19" s="77">
        <v>53.377970110161556</v>
      </c>
      <c r="F19" s="77">
        <v>5.2363468419167507</v>
      </c>
      <c r="G19" s="77">
        <v>0.62611396210419901</v>
      </c>
      <c r="H19" s="77">
        <v>1.9995020710237253E-2</v>
      </c>
      <c r="I19" s="77">
        <v>0.25116876836386343</v>
      </c>
    </row>
    <row r="20" spans="1:9" ht="16" thickBot="1" x14ac:dyDescent="0.4">
      <c r="A20" s="20" t="s">
        <v>86</v>
      </c>
      <c r="B20" s="79">
        <v>23.194265167849863</v>
      </c>
      <c r="C20" s="79">
        <v>31.01726039168425</v>
      </c>
      <c r="D20" s="79">
        <v>2.493132480696767</v>
      </c>
      <c r="E20" s="79">
        <v>37.098153592852931</v>
      </c>
      <c r="F20" s="79">
        <v>5.4454415120216781</v>
      </c>
      <c r="G20" s="79">
        <v>0.2209871581866524</v>
      </c>
      <c r="H20" s="79">
        <v>0</v>
      </c>
      <c r="I20" s="79">
        <v>0.53075969670768597</v>
      </c>
    </row>
    <row r="21" spans="1:9" ht="16" thickBot="1" x14ac:dyDescent="0.4">
      <c r="A21" s="20" t="s">
        <v>87</v>
      </c>
      <c r="B21" s="79">
        <v>6.0458475949580865</v>
      </c>
      <c r="C21" s="79">
        <v>10.996787492592203</v>
      </c>
      <c r="D21" s="79">
        <v>8.878000599549253</v>
      </c>
      <c r="E21" s="79">
        <v>68.002841839954698</v>
      </c>
      <c r="F21" s="79">
        <v>5.0485079478840245</v>
      </c>
      <c r="G21" s="79">
        <v>0.99005710208343956</v>
      </c>
      <c r="H21" s="79">
        <v>3.795742297753997E-2</v>
      </c>
      <c r="I21" s="79">
        <v>0</v>
      </c>
    </row>
    <row r="22" spans="1:9" ht="16" thickBot="1" x14ac:dyDescent="0.4">
      <c r="A22" s="6" t="s">
        <v>22</v>
      </c>
      <c r="B22" s="79">
        <v>2.8968057630689379</v>
      </c>
      <c r="C22" s="79">
        <v>4.8083851920873677</v>
      </c>
      <c r="D22" s="79">
        <v>26.558769062833882</v>
      </c>
      <c r="E22" s="79">
        <v>56.8675628974989</v>
      </c>
      <c r="F22" s="79">
        <v>0.52916150677847018</v>
      </c>
      <c r="G22" s="79">
        <v>7.9855926338577481</v>
      </c>
      <c r="H22" s="79">
        <v>0.27834863340009319</v>
      </c>
      <c r="I22" s="79">
        <v>7.537431047556728E-2</v>
      </c>
    </row>
    <row r="23" spans="1:9" ht="16" thickBot="1" x14ac:dyDescent="0.4">
      <c r="A23" s="7" t="s">
        <v>30</v>
      </c>
      <c r="B23" s="80">
        <v>5.7781611591891737</v>
      </c>
      <c r="C23" s="80">
        <v>8.8148733020864487</v>
      </c>
      <c r="D23" s="80">
        <v>21.26313759892248</v>
      </c>
      <c r="E23" s="80">
        <v>55.974925656818428</v>
      </c>
      <c r="F23" s="80">
        <v>1.7332587138167412</v>
      </c>
      <c r="G23" s="80">
        <v>6.1030392430308051</v>
      </c>
      <c r="H23" s="80">
        <v>0.2122618232747521</v>
      </c>
      <c r="I23" s="80">
        <v>0.12034250286349064</v>
      </c>
    </row>
    <row r="24" spans="1:9" ht="15.5" x14ac:dyDescent="0.35">
      <c r="A24" s="190" t="s">
        <v>299</v>
      </c>
      <c r="B24" s="190"/>
      <c r="C24" s="190"/>
      <c r="D24" s="190"/>
      <c r="E24" s="190"/>
      <c r="F24" s="190"/>
      <c r="G24" s="190"/>
      <c r="H24" s="190"/>
      <c r="I24" s="190"/>
    </row>
    <row r="25" spans="1:9" ht="15.5" x14ac:dyDescent="0.35">
      <c r="A25" s="38"/>
    </row>
  </sheetData>
  <mergeCells count="4">
    <mergeCell ref="A6:I6"/>
    <mergeCell ref="A3:I3"/>
    <mergeCell ref="A24:I24"/>
    <mergeCell ref="A18:I18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2E9B-5FB1-4EBF-9E50-C32F034ABD4D}">
  <dimension ref="A1:H24"/>
  <sheetViews>
    <sheetView topLeftCell="A14" workbookViewId="0">
      <selection activeCell="A25" sqref="A25"/>
    </sheetView>
  </sheetViews>
  <sheetFormatPr baseColWidth="10" defaultRowHeight="14.5" x14ac:dyDescent="0.35"/>
  <cols>
    <col min="1" max="1" width="31.453125" customWidth="1"/>
    <col min="2" max="3" width="19.453125" customWidth="1"/>
    <col min="4" max="4" width="23.36328125" customWidth="1"/>
    <col min="5" max="5" width="22" customWidth="1"/>
    <col min="7" max="8" width="24.54296875" customWidth="1"/>
  </cols>
  <sheetData>
    <row r="1" spans="1:8" ht="15.5" x14ac:dyDescent="0.35">
      <c r="A1" s="38"/>
    </row>
    <row r="2" spans="1:8" ht="15.5" x14ac:dyDescent="0.35">
      <c r="A2" s="189" t="s">
        <v>279</v>
      </c>
      <c r="B2" s="189"/>
      <c r="C2" s="189"/>
      <c r="D2" s="189"/>
      <c r="E2" s="189"/>
      <c r="F2" s="189"/>
    </row>
    <row r="3" spans="1:8" ht="15.5" x14ac:dyDescent="0.35">
      <c r="A3" s="3"/>
      <c r="B3" s="3"/>
      <c r="C3" s="3"/>
      <c r="D3" s="3"/>
      <c r="E3" s="3"/>
      <c r="F3" s="3"/>
      <c r="G3" s="3"/>
      <c r="H3" s="3"/>
    </row>
    <row r="4" spans="1:8" ht="16" thickBot="1" x14ac:dyDescent="0.4">
      <c r="A4" s="84"/>
      <c r="B4" s="84"/>
      <c r="C4" s="84"/>
      <c r="D4" s="84"/>
      <c r="E4" s="84"/>
      <c r="F4" s="84"/>
      <c r="G4" s="84"/>
      <c r="H4" s="84"/>
    </row>
    <row r="5" spans="1:8" ht="31.5" thickBot="1" x14ac:dyDescent="0.4">
      <c r="A5" s="146" t="s">
        <v>290</v>
      </c>
      <c r="B5" s="9" t="s">
        <v>131</v>
      </c>
      <c r="C5" s="9" t="s">
        <v>129</v>
      </c>
      <c r="D5" s="9" t="s">
        <v>133</v>
      </c>
      <c r="E5" s="9" t="s">
        <v>280</v>
      </c>
      <c r="F5" s="9" t="s">
        <v>132</v>
      </c>
      <c r="G5" s="9" t="s">
        <v>281</v>
      </c>
      <c r="H5" s="9" t="s">
        <v>130</v>
      </c>
    </row>
    <row r="6" spans="1:8" ht="16" thickBot="1" x14ac:dyDescent="0.4">
      <c r="A6" s="184" t="s">
        <v>10</v>
      </c>
      <c r="B6" s="185"/>
      <c r="C6" s="185"/>
      <c r="D6" s="185"/>
      <c r="E6" s="185"/>
      <c r="F6" s="185"/>
      <c r="G6" s="185"/>
      <c r="H6" s="188"/>
    </row>
    <row r="7" spans="1:8" ht="16" thickBot="1" x14ac:dyDescent="0.4">
      <c r="A7" s="12" t="s">
        <v>11</v>
      </c>
      <c r="B7" s="98">
        <v>0.43389469037529388</v>
      </c>
      <c r="C7" s="98">
        <v>92.867971796496036</v>
      </c>
      <c r="D7" s="98">
        <v>0.71985283702936487</v>
      </c>
      <c r="E7" s="98">
        <v>3.5289817216932966</v>
      </c>
      <c r="F7" s="98">
        <v>1.6547393843502616</v>
      </c>
      <c r="G7" s="98">
        <v>9.2513589558439211</v>
      </c>
      <c r="H7" s="98">
        <v>29.169534018857984</v>
      </c>
    </row>
    <row r="8" spans="1:8" ht="16" thickBot="1" x14ac:dyDescent="0.4">
      <c r="A8" s="12" t="s">
        <v>12</v>
      </c>
      <c r="B8" s="98">
        <v>1.2378022043502319</v>
      </c>
      <c r="C8" s="98">
        <v>96.764714426035781</v>
      </c>
      <c r="D8" s="98">
        <v>0.14048705716606108</v>
      </c>
      <c r="E8" s="98">
        <v>15.479580540692261</v>
      </c>
      <c r="F8" s="98">
        <v>3.9017247655390301</v>
      </c>
      <c r="G8" s="98">
        <v>7.0237002870938925</v>
      </c>
      <c r="H8" s="98">
        <v>52.732088925735439</v>
      </c>
    </row>
    <row r="9" spans="1:8" ht="16" thickBot="1" x14ac:dyDescent="0.4">
      <c r="A9" s="12" t="s">
        <v>13</v>
      </c>
      <c r="B9" s="98">
        <v>4.4643173360326838</v>
      </c>
      <c r="C9" s="98">
        <v>98.538806891786137</v>
      </c>
      <c r="D9" s="98">
        <v>0.23408471808622242</v>
      </c>
      <c r="E9" s="98">
        <v>35.146348307891763</v>
      </c>
      <c r="F9" s="98">
        <v>1.5537614567419569</v>
      </c>
      <c r="G9" s="98">
        <v>13.483273665917991</v>
      </c>
      <c r="H9" s="98">
        <v>52.313261055738579</v>
      </c>
    </row>
    <row r="10" spans="1:8" ht="16" thickBot="1" x14ac:dyDescent="0.4">
      <c r="A10" s="12" t="s">
        <v>14</v>
      </c>
      <c r="B10" s="98">
        <v>0.85534642747394107</v>
      </c>
      <c r="C10" s="98">
        <v>80.483190529549461</v>
      </c>
      <c r="D10" s="98">
        <v>0.19234604563500093</v>
      </c>
      <c r="E10" s="98">
        <v>15.833146386876479</v>
      </c>
      <c r="F10" s="98">
        <v>1.1494511842101285</v>
      </c>
      <c r="G10" s="98">
        <v>1.7606156386226801</v>
      </c>
      <c r="H10" s="98">
        <v>35.579326164998569</v>
      </c>
    </row>
    <row r="11" spans="1:8" ht="16" thickBot="1" x14ac:dyDescent="0.4">
      <c r="A11" s="12" t="s">
        <v>15</v>
      </c>
      <c r="B11" s="98">
        <v>0.38725530905491828</v>
      </c>
      <c r="C11" s="98">
        <v>72.538371573695741</v>
      </c>
      <c r="D11" s="98" t="s">
        <v>186</v>
      </c>
      <c r="E11" s="98">
        <v>17.906284002459035</v>
      </c>
      <c r="F11" s="98">
        <v>1.7415214999645328</v>
      </c>
      <c r="G11" s="98">
        <v>2.0595438374840693</v>
      </c>
      <c r="H11" s="98">
        <v>26.502227073320789</v>
      </c>
    </row>
    <row r="12" spans="1:8" ht="16" thickBot="1" x14ac:dyDescent="0.4">
      <c r="A12" s="12" t="s">
        <v>16</v>
      </c>
      <c r="B12" s="98">
        <v>8.9130390918986429</v>
      </c>
      <c r="C12" s="98">
        <v>80.159063501702647</v>
      </c>
      <c r="D12" s="98">
        <v>0.139161291292004</v>
      </c>
      <c r="E12" s="98">
        <v>46.316087521638245</v>
      </c>
      <c r="F12" s="98">
        <v>1.4281376595209825</v>
      </c>
      <c r="G12" s="98">
        <v>0.39606875955530757</v>
      </c>
      <c r="H12" s="98">
        <v>30.504415187726291</v>
      </c>
    </row>
    <row r="13" spans="1:8" ht="16" thickBot="1" x14ac:dyDescent="0.4">
      <c r="A13" s="12" t="s">
        <v>17</v>
      </c>
      <c r="B13" s="98">
        <v>0.36268823612077544</v>
      </c>
      <c r="C13" s="98">
        <v>67.035701662085529</v>
      </c>
      <c r="D13" s="98">
        <v>0.52109341192333825</v>
      </c>
      <c r="E13" s="98">
        <v>18.096551790343565</v>
      </c>
      <c r="F13" s="98">
        <v>1.8291400824620034</v>
      </c>
      <c r="G13" s="98">
        <v>4.9239081482201765</v>
      </c>
      <c r="H13" s="98">
        <v>30.267725225508187</v>
      </c>
    </row>
    <row r="14" spans="1:8" ht="16" thickBot="1" x14ac:dyDescent="0.4">
      <c r="A14" s="12" t="s">
        <v>18</v>
      </c>
      <c r="B14" s="98">
        <v>0.55036500968722046</v>
      </c>
      <c r="C14" s="98">
        <v>45.633153710139801</v>
      </c>
      <c r="D14" s="98">
        <v>0.359700480372391</v>
      </c>
      <c r="E14" s="98">
        <v>12.89309097691063</v>
      </c>
      <c r="F14" s="98">
        <v>2.6711269038872523</v>
      </c>
      <c r="G14" s="98">
        <v>12.062541547752742</v>
      </c>
      <c r="H14" s="98">
        <v>40.548856873502871</v>
      </c>
    </row>
    <row r="15" spans="1:8" ht="16" thickBot="1" x14ac:dyDescent="0.4">
      <c r="A15" s="12" t="s">
        <v>19</v>
      </c>
      <c r="B15" s="98">
        <v>2.6618288642738976</v>
      </c>
      <c r="C15" s="98">
        <v>99.361558127111948</v>
      </c>
      <c r="D15" s="98">
        <v>0.64985659862799738</v>
      </c>
      <c r="E15" s="98">
        <v>19.254970761082529</v>
      </c>
      <c r="F15" s="98">
        <v>11.255877740921042</v>
      </c>
      <c r="G15" s="98">
        <v>10.362892320682048</v>
      </c>
      <c r="H15" s="98">
        <v>83.389436106532543</v>
      </c>
    </row>
    <row r="16" spans="1:8" ht="16" thickBot="1" x14ac:dyDescent="0.4">
      <c r="A16" s="12" t="s">
        <v>188</v>
      </c>
      <c r="B16" s="98" t="s">
        <v>186</v>
      </c>
      <c r="C16" s="98">
        <v>1.4401282034551026</v>
      </c>
      <c r="D16" s="98" t="s">
        <v>186</v>
      </c>
      <c r="E16" s="98">
        <v>38.078478265450876</v>
      </c>
      <c r="F16" s="98" t="s">
        <v>186</v>
      </c>
      <c r="G16" s="98">
        <v>50.157270851350056</v>
      </c>
      <c r="H16" s="98">
        <v>0.19997078174812977</v>
      </c>
    </row>
    <row r="17" spans="1:8" ht="16" thickBot="1" x14ac:dyDescent="0.4">
      <c r="A17" s="12" t="s">
        <v>189</v>
      </c>
      <c r="B17" s="98" t="s">
        <v>186</v>
      </c>
      <c r="C17" s="98">
        <v>19.554013459814701</v>
      </c>
      <c r="D17" s="98">
        <v>0.45955762017523921</v>
      </c>
      <c r="E17" s="98" t="s">
        <v>186</v>
      </c>
      <c r="F17" s="98" t="s">
        <v>186</v>
      </c>
      <c r="G17" s="98">
        <v>70.083527085353396</v>
      </c>
      <c r="H17" s="98">
        <v>2.0389698863027754</v>
      </c>
    </row>
    <row r="18" spans="1:8" ht="16" thickBot="1" x14ac:dyDescent="0.4">
      <c r="A18" s="184" t="s">
        <v>20</v>
      </c>
      <c r="B18" s="185"/>
      <c r="C18" s="185"/>
      <c r="D18" s="185"/>
      <c r="E18" s="185"/>
      <c r="F18" s="185"/>
      <c r="G18" s="185"/>
      <c r="H18" s="188"/>
    </row>
    <row r="19" spans="1:8" ht="16" thickBot="1" x14ac:dyDescent="0.4">
      <c r="A19" s="12" t="s">
        <v>21</v>
      </c>
      <c r="B19" s="98">
        <v>3.4250931466086083</v>
      </c>
      <c r="C19" s="98">
        <v>97.322834410098906</v>
      </c>
      <c r="D19" s="98">
        <v>0.48731878884882085</v>
      </c>
      <c r="E19" s="98">
        <v>27.46402354516626</v>
      </c>
      <c r="F19" s="98">
        <v>8.2540183346117146</v>
      </c>
      <c r="G19" s="98">
        <v>8.748611403662645</v>
      </c>
      <c r="H19" s="98">
        <v>74.999811023853226</v>
      </c>
    </row>
    <row r="20" spans="1:8" ht="16" thickBot="1" x14ac:dyDescent="0.4">
      <c r="A20" s="135" t="s">
        <v>94</v>
      </c>
      <c r="B20" s="137">
        <v>2.6618288642738976</v>
      </c>
      <c r="C20" s="137">
        <v>99.361558127111948</v>
      </c>
      <c r="D20" s="137">
        <v>0.64985659862799738</v>
      </c>
      <c r="E20" s="137">
        <v>19.254970761082529</v>
      </c>
      <c r="F20" s="137">
        <v>11.255877740921042</v>
      </c>
      <c r="G20" s="137">
        <v>10.362892320682048</v>
      </c>
      <c r="H20" s="137">
        <v>83.389436106532543</v>
      </c>
    </row>
    <row r="21" spans="1:8" ht="16" thickBot="1" x14ac:dyDescent="0.4">
      <c r="A21" s="135" t="s">
        <v>95</v>
      </c>
      <c r="B21" s="137">
        <v>4.1107668587914308</v>
      </c>
      <c r="C21" s="137">
        <v>95.491359662081706</v>
      </c>
      <c r="D21" s="137">
        <v>0.34130396019675729</v>
      </c>
      <c r="E21" s="137">
        <v>34.838574963647311</v>
      </c>
      <c r="F21" s="137">
        <v>5.5573166413543866</v>
      </c>
      <c r="G21" s="137">
        <v>7.2984322003430604</v>
      </c>
      <c r="H21" s="137">
        <v>67.463043606064304</v>
      </c>
    </row>
    <row r="22" spans="1:8" ht="16" thickBot="1" x14ac:dyDescent="0.4">
      <c r="A22" s="12" t="s">
        <v>22</v>
      </c>
      <c r="B22" s="98">
        <v>1.6273907558336873</v>
      </c>
      <c r="C22" s="98">
        <v>81.916482098793637</v>
      </c>
      <c r="D22" s="98">
        <v>0.21838469005885211</v>
      </c>
      <c r="E22" s="98">
        <v>17.494526944582223</v>
      </c>
      <c r="F22" s="98">
        <v>1.2109935124097857</v>
      </c>
      <c r="G22" s="98">
        <v>7.2260484463073542</v>
      </c>
      <c r="H22" s="98">
        <v>32.075482621663923</v>
      </c>
    </row>
    <row r="23" spans="1:8" ht="16" thickBot="1" x14ac:dyDescent="0.4">
      <c r="A23" s="9" t="s">
        <v>30</v>
      </c>
      <c r="B23" s="99">
        <v>2.0872427212236717</v>
      </c>
      <c r="C23" s="99">
        <v>85.857424396139365</v>
      </c>
      <c r="D23" s="99">
        <v>0.28717798672662842</v>
      </c>
      <c r="E23" s="99">
        <v>20.044722477087252</v>
      </c>
      <c r="F23" s="99">
        <v>3.0125980624174744</v>
      </c>
      <c r="G23" s="99">
        <v>7.6155197914882571</v>
      </c>
      <c r="H23" s="99">
        <v>43.055518516416576</v>
      </c>
    </row>
    <row r="24" spans="1:8" ht="15.5" x14ac:dyDescent="0.35">
      <c r="A24" s="190" t="s">
        <v>299</v>
      </c>
      <c r="B24" s="190"/>
      <c r="C24" s="190"/>
      <c r="D24" s="190"/>
      <c r="E24" s="190"/>
      <c r="F24" s="190"/>
    </row>
  </sheetData>
  <mergeCells count="4">
    <mergeCell ref="A2:F2"/>
    <mergeCell ref="A24:F24"/>
    <mergeCell ref="A6:H6"/>
    <mergeCell ref="A18:H18"/>
  </mergeCells>
  <pageMargins left="0.7" right="0.7" top="0.75" bottom="0.75" header="0.3" footer="0.3"/>
  <pageSetup paperSize="9"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665B-1462-4D1D-8CA6-4C60F67E700F}">
  <dimension ref="B6:E13"/>
  <sheetViews>
    <sheetView workbookViewId="0">
      <selection activeCell="N14" sqref="N14"/>
    </sheetView>
  </sheetViews>
  <sheetFormatPr baseColWidth="10" defaultRowHeight="14.5" x14ac:dyDescent="0.35"/>
  <sheetData>
    <row r="6" spans="2:5" ht="15.75" customHeight="1" x14ac:dyDescent="0.35">
      <c r="B6" s="233" t="s">
        <v>137</v>
      </c>
      <c r="C6" s="233"/>
      <c r="D6" s="233"/>
      <c r="E6" s="233"/>
    </row>
    <row r="7" spans="2:5" x14ac:dyDescent="0.35">
      <c r="B7" s="233"/>
      <c r="C7" s="233"/>
      <c r="D7" s="233"/>
      <c r="E7" s="233"/>
    </row>
    <row r="8" spans="2:5" x14ac:dyDescent="0.35">
      <c r="B8" s="233"/>
      <c r="C8" s="233"/>
      <c r="D8" s="233"/>
      <c r="E8" s="233"/>
    </row>
    <row r="9" spans="2:5" x14ac:dyDescent="0.35">
      <c r="B9" s="233"/>
      <c r="C9" s="233"/>
      <c r="D9" s="233"/>
      <c r="E9" s="233"/>
    </row>
    <row r="10" spans="2:5" x14ac:dyDescent="0.35">
      <c r="B10" s="233"/>
      <c r="C10" s="233"/>
      <c r="D10" s="233"/>
      <c r="E10" s="233"/>
    </row>
    <row r="11" spans="2:5" x14ac:dyDescent="0.35">
      <c r="B11" s="233"/>
      <c r="C11" s="233"/>
      <c r="D11" s="233"/>
      <c r="E11" s="233"/>
    </row>
    <row r="12" spans="2:5" x14ac:dyDescent="0.35">
      <c r="B12" s="233"/>
      <c r="C12" s="233"/>
      <c r="D12" s="233"/>
      <c r="E12" s="233"/>
    </row>
    <row r="13" spans="2:5" x14ac:dyDescent="0.35">
      <c r="B13" s="233"/>
      <c r="C13" s="233"/>
      <c r="D13" s="233"/>
      <c r="E13" s="233"/>
    </row>
  </sheetData>
  <mergeCells count="1">
    <mergeCell ref="B6:E1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141A-8D18-44D0-BBFA-1213FFA95F5B}">
  <dimension ref="A1:B25"/>
  <sheetViews>
    <sheetView workbookViewId="0">
      <selection activeCell="B22" sqref="B22"/>
    </sheetView>
  </sheetViews>
  <sheetFormatPr baseColWidth="10" defaultRowHeight="14.5" x14ac:dyDescent="0.35"/>
  <cols>
    <col min="1" max="1" width="58.6328125" customWidth="1"/>
    <col min="2" max="2" width="34.6328125" customWidth="1"/>
  </cols>
  <sheetData>
    <row r="1" spans="1:2" ht="39.75" customHeight="1" thickBot="1" x14ac:dyDescent="0.4">
      <c r="A1" s="183" t="s">
        <v>282</v>
      </c>
      <c r="B1" s="183"/>
    </row>
    <row r="2" spans="1:2" ht="16" thickBot="1" x14ac:dyDescent="0.4">
      <c r="A2" s="47" t="s">
        <v>290</v>
      </c>
      <c r="B2" s="51" t="s">
        <v>31</v>
      </c>
    </row>
    <row r="3" spans="1:2" ht="16" thickBot="1" x14ac:dyDescent="0.4">
      <c r="A3" s="184" t="s">
        <v>10</v>
      </c>
      <c r="B3" s="185"/>
    </row>
    <row r="4" spans="1:2" ht="16" thickBot="1" x14ac:dyDescent="0.4">
      <c r="A4" s="6" t="s">
        <v>11</v>
      </c>
      <c r="B4" s="77">
        <v>67.282138670610479</v>
      </c>
    </row>
    <row r="5" spans="1:2" ht="16" thickBot="1" x14ac:dyDescent="0.4">
      <c r="A5" s="6" t="s">
        <v>12</v>
      </c>
      <c r="B5" s="77">
        <v>20.958791526608849</v>
      </c>
    </row>
    <row r="6" spans="1:2" ht="16" thickBot="1" x14ac:dyDescent="0.4">
      <c r="A6" s="6" t="s">
        <v>13</v>
      </c>
      <c r="B6" s="77">
        <v>32.907055474377998</v>
      </c>
    </row>
    <row r="7" spans="1:2" ht="16" thickBot="1" x14ac:dyDescent="0.4">
      <c r="A7" s="6" t="s">
        <v>14</v>
      </c>
      <c r="B7" s="77">
        <v>38.667418425931558</v>
      </c>
    </row>
    <row r="8" spans="1:2" ht="16" thickBot="1" x14ac:dyDescent="0.4">
      <c r="A8" s="6" t="s">
        <v>15</v>
      </c>
      <c r="B8" s="77">
        <v>56.491539983388051</v>
      </c>
    </row>
    <row r="9" spans="1:2" ht="16" thickBot="1" x14ac:dyDescent="0.4">
      <c r="A9" s="6" t="s">
        <v>16</v>
      </c>
      <c r="B9" s="77">
        <v>49.354163407235603</v>
      </c>
    </row>
    <row r="10" spans="1:2" ht="16" thickBot="1" x14ac:dyDescent="0.4">
      <c r="A10" s="6" t="s">
        <v>17</v>
      </c>
      <c r="B10" s="77">
        <v>39.954008943720751</v>
      </c>
    </row>
    <row r="11" spans="1:2" ht="16" thickBot="1" x14ac:dyDescent="0.4">
      <c r="A11" s="6" t="s">
        <v>18</v>
      </c>
      <c r="B11" s="77">
        <v>6.0006229852142967</v>
      </c>
    </row>
    <row r="12" spans="1:2" ht="16" thickBot="1" x14ac:dyDescent="0.4">
      <c r="A12" s="6" t="s">
        <v>19</v>
      </c>
      <c r="B12" s="77">
        <v>21.979565125620365</v>
      </c>
    </row>
    <row r="13" spans="1:2" ht="16" thickBot="1" x14ac:dyDescent="0.4">
      <c r="A13" s="12" t="s">
        <v>188</v>
      </c>
      <c r="B13" s="77">
        <v>56.291454896819147</v>
      </c>
    </row>
    <row r="14" spans="1:2" ht="16" thickBot="1" x14ac:dyDescent="0.4">
      <c r="A14" s="12" t="s">
        <v>189</v>
      </c>
      <c r="B14" s="77">
        <v>70.632441866076206</v>
      </c>
    </row>
    <row r="15" spans="1:2" ht="16" thickBot="1" x14ac:dyDescent="0.4">
      <c r="A15" s="184" t="s">
        <v>20</v>
      </c>
      <c r="B15" s="185"/>
    </row>
    <row r="16" spans="1:2" ht="16" thickBot="1" x14ac:dyDescent="0.4">
      <c r="A16" s="6" t="s">
        <v>21</v>
      </c>
      <c r="B16" s="77">
        <v>30.526509108262641</v>
      </c>
    </row>
    <row r="17" spans="1:2" ht="16" thickBot="1" x14ac:dyDescent="0.4">
      <c r="A17" s="20" t="s">
        <v>86</v>
      </c>
      <c r="B17" s="79">
        <v>21.979565125620365</v>
      </c>
    </row>
    <row r="18" spans="1:2" ht="16" thickBot="1" x14ac:dyDescent="0.4">
      <c r="A18" s="20" t="s">
        <v>87</v>
      </c>
      <c r="B18" s="79">
        <v>38.204602979589602</v>
      </c>
    </row>
    <row r="19" spans="1:2" ht="16" thickBot="1" x14ac:dyDescent="0.4">
      <c r="A19" s="6" t="s">
        <v>22</v>
      </c>
      <c r="B19" s="79">
        <v>43.558275900355291</v>
      </c>
    </row>
    <row r="20" spans="1:2" ht="16" thickBot="1" x14ac:dyDescent="0.4">
      <c r="A20" s="7" t="s">
        <v>30</v>
      </c>
      <c r="B20" s="80">
        <v>40.224752174404706</v>
      </c>
    </row>
    <row r="21" spans="1:2" ht="15.5" x14ac:dyDescent="0.35">
      <c r="B21" s="11" t="s">
        <v>299</v>
      </c>
    </row>
    <row r="22" spans="1:2" ht="15.5" x14ac:dyDescent="0.35">
      <c r="A22" s="40"/>
    </row>
    <row r="23" spans="1:2" ht="15.5" x14ac:dyDescent="0.35">
      <c r="A23" s="40"/>
    </row>
    <row r="24" spans="1:2" ht="15.5" x14ac:dyDescent="0.35">
      <c r="A24" s="40"/>
    </row>
    <row r="25" spans="1:2" ht="15.5" x14ac:dyDescent="0.35">
      <c r="A25" s="40"/>
    </row>
  </sheetData>
  <mergeCells count="3">
    <mergeCell ref="A3:B3"/>
    <mergeCell ref="A15:B15"/>
    <mergeCell ref="A1:B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B71C1-9C8F-4877-8CAF-3A1F721AF50A}">
  <dimension ref="A1:K24"/>
  <sheetViews>
    <sheetView topLeftCell="A3" workbookViewId="0">
      <selection activeCell="D4" sqref="D4"/>
    </sheetView>
  </sheetViews>
  <sheetFormatPr baseColWidth="10" defaultRowHeight="14.5" x14ac:dyDescent="0.35"/>
  <cols>
    <col min="1" max="1" width="23.453125" customWidth="1"/>
    <col min="2" max="2" width="12" customWidth="1"/>
  </cols>
  <sheetData>
    <row r="1" spans="1:11" ht="15.5" x14ac:dyDescent="0.35">
      <c r="A1" s="189" t="s">
        <v>283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5.5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" thickBot="1" x14ac:dyDescent="0.4">
      <c r="A3" s="3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62.5" thickBot="1" x14ac:dyDescent="0.4">
      <c r="A4" s="139" t="s">
        <v>290</v>
      </c>
      <c r="B4" s="140" t="s">
        <v>138</v>
      </c>
      <c r="C4" s="140" t="s">
        <v>139</v>
      </c>
      <c r="D4" s="140" t="s">
        <v>140</v>
      </c>
      <c r="E4" s="140" t="s">
        <v>141</v>
      </c>
      <c r="F4" s="140" t="s">
        <v>142</v>
      </c>
      <c r="G4" s="140" t="s">
        <v>143</v>
      </c>
      <c r="H4" s="140" t="s">
        <v>144</v>
      </c>
      <c r="I4" s="140" t="s">
        <v>145</v>
      </c>
      <c r="J4" s="140" t="s">
        <v>146</v>
      </c>
      <c r="K4" s="140" t="s">
        <v>147</v>
      </c>
    </row>
    <row r="5" spans="1:11" ht="16" thickBot="1" x14ac:dyDescent="0.4">
      <c r="A5" s="234" t="s">
        <v>10</v>
      </c>
      <c r="B5" s="235"/>
      <c r="C5" s="235"/>
      <c r="D5" s="235"/>
      <c r="E5" s="235"/>
      <c r="F5" s="235"/>
      <c r="G5" s="235"/>
      <c r="H5" s="235"/>
      <c r="I5" s="235"/>
      <c r="J5" s="235"/>
      <c r="K5" s="236"/>
    </row>
    <row r="6" spans="1:11" ht="16" thickBot="1" x14ac:dyDescent="0.4">
      <c r="A6" s="37" t="s">
        <v>80</v>
      </c>
      <c r="B6" s="155">
        <v>13.916402170023504</v>
      </c>
      <c r="C6" s="155">
        <v>0.71231640015200937</v>
      </c>
      <c r="D6" s="155">
        <v>0.24884896304173021</v>
      </c>
      <c r="E6" s="155">
        <v>21.803932270911698</v>
      </c>
      <c r="F6" s="155">
        <v>0</v>
      </c>
      <c r="G6" s="155">
        <v>4.0586688235573298</v>
      </c>
      <c r="H6" s="155">
        <v>17.950577305786535</v>
      </c>
      <c r="I6" s="155">
        <v>9.956294262088365</v>
      </c>
      <c r="J6" s="155">
        <v>44.51468356536737</v>
      </c>
      <c r="K6" s="155">
        <v>12.86253837985441</v>
      </c>
    </row>
    <row r="7" spans="1:11" ht="16" thickBot="1" x14ac:dyDescent="0.4">
      <c r="A7" s="37" t="s">
        <v>81</v>
      </c>
      <c r="B7" s="155">
        <v>52.211143592807282</v>
      </c>
      <c r="C7" s="155">
        <v>0.57056377121199275</v>
      </c>
      <c r="D7" s="155">
        <v>1.5988140189767699</v>
      </c>
      <c r="E7" s="155">
        <v>4.5389864127541948</v>
      </c>
      <c r="F7" s="155">
        <v>0.25202318627502807</v>
      </c>
      <c r="G7" s="155">
        <v>1.4567968843643224</v>
      </c>
      <c r="H7" s="155">
        <v>5.2000457502119977</v>
      </c>
      <c r="I7" s="155">
        <v>13.619384675290878</v>
      </c>
      <c r="J7" s="155">
        <v>31.320361086118631</v>
      </c>
      <c r="K7" s="155">
        <v>1.0105206693045425</v>
      </c>
    </row>
    <row r="8" spans="1:11" ht="16" thickBot="1" x14ac:dyDescent="0.4">
      <c r="A8" s="37" t="s">
        <v>82</v>
      </c>
      <c r="B8" s="155">
        <v>16.489276819924996</v>
      </c>
      <c r="C8" s="155">
        <v>0.39485576777359765</v>
      </c>
      <c r="D8" s="155">
        <v>9.7013263927479887E-2</v>
      </c>
      <c r="E8" s="155">
        <v>18.131861248949342</v>
      </c>
      <c r="F8" s="155">
        <v>1.3382090427757987</v>
      </c>
      <c r="G8" s="155">
        <v>3.2517928329130088</v>
      </c>
      <c r="H8" s="155">
        <v>8.8357263091451301</v>
      </c>
      <c r="I8" s="155">
        <v>25.606294356476806</v>
      </c>
      <c r="J8" s="155">
        <v>28.786833133339446</v>
      </c>
      <c r="K8" s="155">
        <v>10.174441261891705</v>
      </c>
    </row>
    <row r="9" spans="1:11" ht="16" thickBot="1" x14ac:dyDescent="0.4">
      <c r="A9" s="37" t="s">
        <v>83</v>
      </c>
      <c r="B9" s="155">
        <v>2.5523901783905907</v>
      </c>
      <c r="C9" s="155">
        <v>10.533136451570554</v>
      </c>
      <c r="D9" s="155">
        <v>0.538679985872482</v>
      </c>
      <c r="E9" s="155">
        <v>32.889357404534032</v>
      </c>
      <c r="F9" s="155">
        <v>0.42306711657969354</v>
      </c>
      <c r="G9" s="155">
        <v>6.7773627445598628</v>
      </c>
      <c r="H9" s="155">
        <v>0.41761760817348492</v>
      </c>
      <c r="I9" s="155">
        <v>19.532162652298247</v>
      </c>
      <c r="J9" s="155">
        <v>42.738266261643837</v>
      </c>
      <c r="K9" s="155">
        <v>0.9928153774445172</v>
      </c>
    </row>
    <row r="10" spans="1:11" ht="16" thickBot="1" x14ac:dyDescent="0.4">
      <c r="A10" s="37" t="s">
        <v>84</v>
      </c>
      <c r="B10" s="155">
        <v>21.234813350930189</v>
      </c>
      <c r="C10" s="155">
        <v>28.985688523578386</v>
      </c>
      <c r="D10" s="155">
        <v>33.009297204176463</v>
      </c>
      <c r="E10" s="155">
        <v>12.797729922538409</v>
      </c>
      <c r="F10" s="155">
        <v>0</v>
      </c>
      <c r="G10" s="155">
        <v>0.92660516219809863</v>
      </c>
      <c r="H10" s="155">
        <v>14.64703395386282</v>
      </c>
      <c r="I10" s="155">
        <v>8.5718747523580863</v>
      </c>
      <c r="J10" s="155">
        <v>13.547024602261503</v>
      </c>
      <c r="K10" s="155">
        <v>3.8071034664574586</v>
      </c>
    </row>
    <row r="11" spans="1:11" ht="16" thickBot="1" x14ac:dyDescent="0.4">
      <c r="A11" s="37" t="s">
        <v>16</v>
      </c>
      <c r="B11" s="155">
        <v>15.343235773111468</v>
      </c>
      <c r="C11" s="155">
        <v>0.37102116146769343</v>
      </c>
      <c r="D11" s="155">
        <v>1.5527234039563023</v>
      </c>
      <c r="E11" s="155">
        <v>2.4631757133966916</v>
      </c>
      <c r="F11" s="155">
        <v>0</v>
      </c>
      <c r="G11" s="155">
        <v>1.8665069837846173</v>
      </c>
      <c r="H11" s="155">
        <v>28.501888333406384</v>
      </c>
      <c r="I11" s="155">
        <v>23.502644370700676</v>
      </c>
      <c r="J11" s="155">
        <v>58.386246493018476</v>
      </c>
      <c r="K11" s="155">
        <v>2.5985423026725751</v>
      </c>
    </row>
    <row r="12" spans="1:11" ht="16" thickBot="1" x14ac:dyDescent="0.4">
      <c r="A12" s="37" t="s">
        <v>17</v>
      </c>
      <c r="B12" s="155">
        <v>37.09413644568837</v>
      </c>
      <c r="C12" s="155">
        <v>9.418802093930557</v>
      </c>
      <c r="D12" s="155">
        <v>13.365294759494493</v>
      </c>
      <c r="E12" s="155">
        <v>23.121973593511047</v>
      </c>
      <c r="F12" s="155">
        <v>0</v>
      </c>
      <c r="G12" s="155">
        <v>2.7120550134276491</v>
      </c>
      <c r="H12" s="155">
        <v>1.5132541668171571</v>
      </c>
      <c r="I12" s="155">
        <v>5.4345722072165019</v>
      </c>
      <c r="J12" s="155">
        <v>25.065418835964191</v>
      </c>
      <c r="K12" s="155">
        <v>2.2194758102556724</v>
      </c>
    </row>
    <row r="13" spans="1:11" ht="16" thickBot="1" x14ac:dyDescent="0.4">
      <c r="A13" s="37" t="s">
        <v>18</v>
      </c>
      <c r="B13" s="155">
        <v>0</v>
      </c>
      <c r="C13" s="155">
        <v>0</v>
      </c>
      <c r="D13" s="155">
        <v>4.0046979025906397</v>
      </c>
      <c r="E13" s="155">
        <v>0</v>
      </c>
      <c r="F13" s="155">
        <v>0</v>
      </c>
      <c r="G13" s="155">
        <v>0</v>
      </c>
      <c r="H13" s="155">
        <v>0</v>
      </c>
      <c r="I13" s="155">
        <v>44.069384736596518</v>
      </c>
      <c r="J13" s="155">
        <v>74.525911959079124</v>
      </c>
      <c r="K13" s="155">
        <v>0</v>
      </c>
    </row>
    <row r="14" spans="1:11" ht="16" thickBot="1" x14ac:dyDescent="0.4">
      <c r="A14" s="37" t="s">
        <v>85</v>
      </c>
      <c r="B14" s="155">
        <v>41.316777878802938</v>
      </c>
      <c r="C14" s="155">
        <v>0.68583815074275634</v>
      </c>
      <c r="D14" s="155">
        <v>0.44580524327902582</v>
      </c>
      <c r="E14" s="155">
        <v>0.89199154247764678</v>
      </c>
      <c r="F14" s="155">
        <v>0</v>
      </c>
      <c r="G14" s="155">
        <v>0</v>
      </c>
      <c r="H14" s="155">
        <v>18.455769843698096</v>
      </c>
      <c r="I14" s="155">
        <v>24.817638573551694</v>
      </c>
      <c r="J14" s="155">
        <v>47.185451219206243</v>
      </c>
      <c r="K14" s="155">
        <v>3.0312808015234149</v>
      </c>
    </row>
    <row r="15" spans="1:11" ht="16" thickBot="1" x14ac:dyDescent="0.4">
      <c r="A15" s="12" t="s">
        <v>188</v>
      </c>
      <c r="B15" s="155">
        <v>0</v>
      </c>
      <c r="C15" s="155">
        <v>3.4706048085870878</v>
      </c>
      <c r="D15" s="155">
        <v>6.0735584150274038</v>
      </c>
      <c r="E15" s="155">
        <v>47.836394253098426</v>
      </c>
      <c r="F15" s="155">
        <v>0</v>
      </c>
      <c r="G15" s="155">
        <v>0</v>
      </c>
      <c r="H15" s="155">
        <v>8.1454795016837256</v>
      </c>
      <c r="I15" s="155">
        <v>0</v>
      </c>
      <c r="J15" s="155">
        <v>97.127322344638344</v>
      </c>
      <c r="K15" s="155">
        <v>0</v>
      </c>
    </row>
    <row r="16" spans="1:11" ht="16" thickBot="1" x14ac:dyDescent="0.4">
      <c r="A16" s="12" t="s">
        <v>189</v>
      </c>
      <c r="B16" s="155">
        <v>1.1589245023073078</v>
      </c>
      <c r="C16" s="155">
        <v>3.3282676922731831</v>
      </c>
      <c r="D16" s="155">
        <v>13.158062154406657</v>
      </c>
      <c r="E16" s="155">
        <v>5.8035506038518498</v>
      </c>
      <c r="F16" s="155">
        <v>1.1715036218719797</v>
      </c>
      <c r="G16" s="155">
        <v>1.311404018280256</v>
      </c>
      <c r="H16" s="155">
        <v>0.96937953131271526</v>
      </c>
      <c r="I16" s="155">
        <v>20.228641974784047</v>
      </c>
      <c r="J16" s="155">
        <v>94.200368971015905</v>
      </c>
      <c r="K16" s="155">
        <v>0.28127889317402138</v>
      </c>
    </row>
    <row r="17" spans="1:11" ht="16" thickBot="1" x14ac:dyDescent="0.4">
      <c r="A17" s="234" t="s">
        <v>20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6"/>
    </row>
    <row r="18" spans="1:11" ht="16" thickBot="1" x14ac:dyDescent="0.4">
      <c r="A18" s="37" t="s">
        <v>21</v>
      </c>
      <c r="B18" s="155">
        <v>32.981000031062514</v>
      </c>
      <c r="C18" s="155">
        <v>5.1773396800706228</v>
      </c>
      <c r="D18" s="155">
        <v>3.7252872832598003</v>
      </c>
      <c r="E18" s="155">
        <v>3.0516071828383304</v>
      </c>
      <c r="F18" s="155">
        <v>0.21769536195518271</v>
      </c>
      <c r="G18" s="155">
        <v>1.7258256963937453</v>
      </c>
      <c r="H18" s="155">
        <v>15.779955738387367</v>
      </c>
      <c r="I18" s="155">
        <v>16.812785293127749</v>
      </c>
      <c r="J18" s="155">
        <v>42.302571900616513</v>
      </c>
      <c r="K18" s="155">
        <v>3.6008083866013951</v>
      </c>
    </row>
    <row r="19" spans="1:11" ht="16" thickBot="1" x14ac:dyDescent="0.4">
      <c r="A19" s="141" t="s">
        <v>86</v>
      </c>
      <c r="B19" s="155">
        <v>41.316777878802938</v>
      </c>
      <c r="C19" s="155">
        <v>0.68583815074275634</v>
      </c>
      <c r="D19" s="155">
        <v>0.44580524327902582</v>
      </c>
      <c r="E19" s="155">
        <v>0.89199154247764678</v>
      </c>
      <c r="F19" s="155">
        <v>0</v>
      </c>
      <c r="G19" s="155">
        <v>0</v>
      </c>
      <c r="H19" s="155">
        <v>18.455769843698096</v>
      </c>
      <c r="I19" s="155">
        <v>24.817638573551694</v>
      </c>
      <c r="J19" s="155">
        <v>47.185451219206243</v>
      </c>
      <c r="K19" s="155">
        <v>3.0312808015234149</v>
      </c>
    </row>
    <row r="20" spans="1:11" ht="16" thickBot="1" x14ac:dyDescent="0.4">
      <c r="A20" s="141" t="s">
        <v>87</v>
      </c>
      <c r="B20" s="155">
        <v>28.66567421924313</v>
      </c>
      <c r="C20" s="155">
        <v>7.5025327019298231</v>
      </c>
      <c r="D20" s="155">
        <v>5.4230332830962933</v>
      </c>
      <c r="E20" s="155">
        <v>4.1696126391597703</v>
      </c>
      <c r="F20" s="155">
        <v>0.33039347264358138</v>
      </c>
      <c r="G20" s="155">
        <v>2.6192636346861859</v>
      </c>
      <c r="H20" s="155">
        <v>14.394720924409224</v>
      </c>
      <c r="I20" s="155">
        <v>12.668774906598063</v>
      </c>
      <c r="J20" s="155">
        <v>39.774767591961563</v>
      </c>
      <c r="K20" s="155">
        <v>3.8956455491700117</v>
      </c>
    </row>
    <row r="21" spans="1:11" ht="16" thickBot="1" x14ac:dyDescent="0.4">
      <c r="A21" s="37" t="s">
        <v>22</v>
      </c>
      <c r="B21" s="155">
        <v>15.530659549207392</v>
      </c>
      <c r="C21" s="155">
        <v>9.8256506880167063</v>
      </c>
      <c r="D21" s="155">
        <v>9.6578093762704711</v>
      </c>
      <c r="E21" s="155">
        <v>19.874202040940435</v>
      </c>
      <c r="F21" s="155">
        <v>0.31299860363787735</v>
      </c>
      <c r="G21" s="155">
        <v>3.2542156680183676</v>
      </c>
      <c r="H21" s="155">
        <v>10.88664655443219</v>
      </c>
      <c r="I21" s="155">
        <v>15.695086021069379</v>
      </c>
      <c r="J21" s="155">
        <v>35.815803082724081</v>
      </c>
      <c r="K21" s="155">
        <v>5.5609852804506383</v>
      </c>
    </row>
    <row r="22" spans="1:11" ht="16" thickBot="1" x14ac:dyDescent="0.4">
      <c r="A22" s="142" t="s">
        <v>30</v>
      </c>
      <c r="B22" s="156">
        <v>18.934889959853209</v>
      </c>
      <c r="C22" s="156">
        <v>8.9188533846723193</v>
      </c>
      <c r="D22" s="156">
        <v>8.5004868505666202</v>
      </c>
      <c r="E22" s="156">
        <v>16.592432893715653</v>
      </c>
      <c r="F22" s="156">
        <v>0.29440674900291225</v>
      </c>
      <c r="G22" s="156">
        <v>2.9560557767463318</v>
      </c>
      <c r="H22" s="156">
        <v>11.841238354519666</v>
      </c>
      <c r="I22" s="156">
        <v>15.913127947291757</v>
      </c>
      <c r="J22" s="156">
        <v>37.081248630887814</v>
      </c>
      <c r="K22" s="156">
        <v>5.178591951264643</v>
      </c>
    </row>
    <row r="23" spans="1:11" ht="15.5" x14ac:dyDescent="0.35">
      <c r="C23" s="11" t="s">
        <v>301</v>
      </c>
    </row>
    <row r="24" spans="1:11" ht="15.5" x14ac:dyDescent="0.35">
      <c r="A24" s="44"/>
    </row>
  </sheetData>
  <mergeCells count="3">
    <mergeCell ref="A1:K1"/>
    <mergeCell ref="A5:K5"/>
    <mergeCell ref="A17:K1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01E4-7870-4955-A6A4-2E5B81F0F934}">
  <dimension ref="C9:G15"/>
  <sheetViews>
    <sheetView workbookViewId="0">
      <selection activeCell="C9" sqref="C9:G15"/>
    </sheetView>
  </sheetViews>
  <sheetFormatPr baseColWidth="10" defaultRowHeight="14.5" x14ac:dyDescent="0.35"/>
  <sheetData>
    <row r="9" spans="3:7" ht="15.75" customHeight="1" x14ac:dyDescent="0.35">
      <c r="C9" s="203" t="s">
        <v>4</v>
      </c>
      <c r="D9" s="203"/>
      <c r="E9" s="203"/>
      <c r="F9" s="203"/>
      <c r="G9" s="203"/>
    </row>
    <row r="10" spans="3:7" x14ac:dyDescent="0.35">
      <c r="C10" s="203"/>
      <c r="D10" s="203"/>
      <c r="E10" s="203"/>
      <c r="F10" s="203"/>
      <c r="G10" s="203"/>
    </row>
    <row r="11" spans="3:7" x14ac:dyDescent="0.35">
      <c r="C11" s="203"/>
      <c r="D11" s="203"/>
      <c r="E11" s="203"/>
      <c r="F11" s="203"/>
      <c r="G11" s="203"/>
    </row>
    <row r="12" spans="3:7" x14ac:dyDescent="0.35">
      <c r="C12" s="203"/>
      <c r="D12" s="203"/>
      <c r="E12" s="203"/>
      <c r="F12" s="203"/>
      <c r="G12" s="203"/>
    </row>
    <row r="13" spans="3:7" x14ac:dyDescent="0.35">
      <c r="C13" s="203"/>
      <c r="D13" s="203"/>
      <c r="E13" s="203"/>
      <c r="F13" s="203"/>
      <c r="G13" s="203"/>
    </row>
    <row r="14" spans="3:7" x14ac:dyDescent="0.35">
      <c r="C14" s="203"/>
      <c r="D14" s="203"/>
      <c r="E14" s="203"/>
      <c r="F14" s="203"/>
      <c r="G14" s="203"/>
    </row>
    <row r="15" spans="3:7" x14ac:dyDescent="0.35">
      <c r="C15" s="203"/>
      <c r="D15" s="203"/>
      <c r="E15" s="203"/>
      <c r="F15" s="203"/>
      <c r="G15" s="203"/>
    </row>
  </sheetData>
  <mergeCells count="1">
    <mergeCell ref="C9:G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3A83E-3D1F-4BDA-974D-4B095C2934BB}">
  <dimension ref="B7:G12"/>
  <sheetViews>
    <sheetView workbookViewId="0">
      <selection activeCell="E16" sqref="E16"/>
    </sheetView>
  </sheetViews>
  <sheetFormatPr baseColWidth="10" defaultRowHeight="14.5" x14ac:dyDescent="0.35"/>
  <sheetData>
    <row r="7" spans="2:7" ht="15.75" customHeight="1" x14ac:dyDescent="0.35">
      <c r="B7" s="177" t="s">
        <v>0</v>
      </c>
      <c r="C7" s="177"/>
      <c r="D7" s="177"/>
      <c r="E7" s="177"/>
      <c r="F7" s="177"/>
      <c r="G7" s="177"/>
    </row>
    <row r="8" spans="2:7" x14ac:dyDescent="0.35">
      <c r="B8" s="177"/>
      <c r="C8" s="177"/>
      <c r="D8" s="177"/>
      <c r="E8" s="177"/>
      <c r="F8" s="177"/>
      <c r="G8" s="177"/>
    </row>
    <row r="9" spans="2:7" x14ac:dyDescent="0.35">
      <c r="B9" s="177"/>
      <c r="C9" s="177"/>
      <c r="D9" s="177"/>
      <c r="E9" s="177"/>
      <c r="F9" s="177"/>
      <c r="G9" s="177"/>
    </row>
    <row r="10" spans="2:7" x14ac:dyDescent="0.35">
      <c r="B10" s="177"/>
      <c r="C10" s="177"/>
      <c r="D10" s="177"/>
      <c r="E10" s="177"/>
      <c r="F10" s="177"/>
      <c r="G10" s="177"/>
    </row>
    <row r="11" spans="2:7" ht="37.5" customHeight="1" x14ac:dyDescent="0.35">
      <c r="B11" s="177"/>
      <c r="C11" s="177"/>
      <c r="D11" s="177"/>
      <c r="E11" s="177"/>
      <c r="F11" s="177"/>
      <c r="G11" s="177"/>
    </row>
    <row r="12" spans="2:7" ht="38.25" customHeight="1" x14ac:dyDescent="0.35">
      <c r="B12" s="177"/>
      <c r="C12" s="177"/>
      <c r="D12" s="177"/>
      <c r="E12" s="177"/>
      <c r="F12" s="177"/>
      <c r="G12" s="177"/>
    </row>
  </sheetData>
  <mergeCells count="1">
    <mergeCell ref="B7:G12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D528-742F-47AE-A171-246EC872D5A7}">
  <dimension ref="A1:H9"/>
  <sheetViews>
    <sheetView workbookViewId="0">
      <selection activeCell="C9" sqref="C9"/>
    </sheetView>
  </sheetViews>
  <sheetFormatPr baseColWidth="10" defaultRowHeight="14.5" x14ac:dyDescent="0.35"/>
  <cols>
    <col min="1" max="1" width="40.36328125" customWidth="1"/>
    <col min="2" max="2" width="17.1796875" customWidth="1"/>
    <col min="3" max="3" width="22.36328125" customWidth="1"/>
    <col min="4" max="4" width="11.90625" bestFit="1" customWidth="1"/>
    <col min="5" max="5" width="19.26953125" bestFit="1" customWidth="1"/>
    <col min="6" max="6" width="11.90625" bestFit="1" customWidth="1"/>
    <col min="7" max="7" width="20.453125" bestFit="1" customWidth="1"/>
    <col min="8" max="8" width="15.453125" bestFit="1" customWidth="1"/>
  </cols>
  <sheetData>
    <row r="1" spans="1:8" ht="45" customHeight="1" thickBot="1" x14ac:dyDescent="0.4">
      <c r="A1" s="237" t="s">
        <v>287</v>
      </c>
      <c r="B1" s="237"/>
      <c r="C1" s="237"/>
      <c r="D1" s="237"/>
      <c r="E1" s="237"/>
      <c r="F1" s="237"/>
      <c r="G1" s="237"/>
    </row>
    <row r="2" spans="1:8" ht="18.5" thickBot="1" x14ac:dyDescent="0.4">
      <c r="A2" s="241" t="s">
        <v>288</v>
      </c>
      <c r="B2" s="238" t="s">
        <v>21</v>
      </c>
      <c r="C2" s="239"/>
      <c r="D2" s="240" t="s">
        <v>22</v>
      </c>
      <c r="E2" s="239"/>
      <c r="F2" s="240" t="s">
        <v>30</v>
      </c>
      <c r="G2" s="239"/>
    </row>
    <row r="3" spans="1:8" ht="18.5" thickBot="1" x14ac:dyDescent="0.4">
      <c r="A3" s="242"/>
      <c r="B3" s="52" t="s">
        <v>148</v>
      </c>
      <c r="C3" s="52" t="s">
        <v>93</v>
      </c>
      <c r="D3" s="52" t="s">
        <v>148</v>
      </c>
      <c r="E3" s="52" t="s">
        <v>93</v>
      </c>
      <c r="F3" s="52" t="s">
        <v>148</v>
      </c>
      <c r="G3" s="52" t="s">
        <v>93</v>
      </c>
    </row>
    <row r="4" spans="1:8" ht="18.5" thickBot="1" x14ac:dyDescent="0.4">
      <c r="A4" s="53" t="s">
        <v>149</v>
      </c>
      <c r="B4" s="54">
        <v>931893.91302029032</v>
      </c>
      <c r="C4" s="54">
        <v>686368167551.36035</v>
      </c>
      <c r="D4" s="54">
        <v>642542.5679478785</v>
      </c>
      <c r="E4" s="54">
        <v>1376835569939.6145</v>
      </c>
      <c r="F4" s="54">
        <v>716558.5927373952</v>
      </c>
      <c r="G4" s="54">
        <v>2063203737490.9307</v>
      </c>
    </row>
    <row r="5" spans="1:8" ht="18.5" thickBot="1" x14ac:dyDescent="0.4">
      <c r="A5" s="53" t="s">
        <v>150</v>
      </c>
      <c r="B5" s="54">
        <v>156237.07343172305</v>
      </c>
      <c r="C5" s="55"/>
      <c r="D5" s="54">
        <v>94542.275183663034</v>
      </c>
      <c r="E5" s="55"/>
      <c r="F5" s="54">
        <v>110323.79406815204</v>
      </c>
      <c r="G5" s="55"/>
    </row>
    <row r="6" spans="1:8" ht="18.5" thickBot="1" x14ac:dyDescent="0.4">
      <c r="A6" s="53" t="s">
        <v>151</v>
      </c>
      <c r="B6" s="54">
        <v>202466.10757121141</v>
      </c>
      <c r="C6" s="55"/>
      <c r="D6" s="54">
        <v>126201.07014847033</v>
      </c>
      <c r="E6" s="55"/>
      <c r="F6" s="54">
        <v>145709.65373235641</v>
      </c>
      <c r="G6" s="55"/>
    </row>
    <row r="7" spans="1:8" ht="15.5" x14ac:dyDescent="0.35">
      <c r="A7" s="11" t="s">
        <v>301</v>
      </c>
    </row>
    <row r="9" spans="1:8" x14ac:dyDescent="0.35">
      <c r="G9" s="157"/>
      <c r="H9" s="158"/>
    </row>
  </sheetData>
  <mergeCells count="5">
    <mergeCell ref="A1:G1"/>
    <mergeCell ref="B2:C2"/>
    <mergeCell ref="D2:E2"/>
    <mergeCell ref="F2:G2"/>
    <mergeCell ref="A2:A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9932-9FD1-41D5-8D90-F9806BBD429E}">
  <dimension ref="A1:E20"/>
  <sheetViews>
    <sheetView topLeftCell="A12" workbookViewId="0">
      <selection activeCell="G25" sqref="G25"/>
    </sheetView>
  </sheetViews>
  <sheetFormatPr baseColWidth="10" defaultRowHeight="14.5" x14ac:dyDescent="0.35"/>
  <cols>
    <col min="1" max="1" width="32.08984375" customWidth="1"/>
    <col min="2" max="2" width="16.54296875" bestFit="1" customWidth="1"/>
    <col min="3" max="3" width="29.54296875" customWidth="1"/>
    <col min="4" max="4" width="15.453125" bestFit="1" customWidth="1"/>
    <col min="6" max="6" width="14.453125" bestFit="1" customWidth="1"/>
  </cols>
  <sheetData>
    <row r="1" spans="1:5" ht="15.5" x14ac:dyDescent="0.35">
      <c r="A1" s="189" t="s">
        <v>289</v>
      </c>
      <c r="B1" s="189"/>
      <c r="C1" s="189"/>
      <c r="D1" s="189"/>
      <c r="E1" s="189"/>
    </row>
    <row r="2" spans="1:5" ht="16" thickBot="1" x14ac:dyDescent="0.4">
      <c r="A2" s="84"/>
      <c r="B2" s="84"/>
      <c r="C2" s="84"/>
      <c r="D2" s="84"/>
      <c r="E2" s="84"/>
    </row>
    <row r="3" spans="1:5" ht="31.5" thickBot="1" x14ac:dyDescent="0.4">
      <c r="A3" s="10" t="s">
        <v>290</v>
      </c>
      <c r="B3" s="10" t="s">
        <v>152</v>
      </c>
      <c r="C3" s="10" t="s">
        <v>153</v>
      </c>
      <c r="D3" s="10" t="s">
        <v>154</v>
      </c>
      <c r="E3" s="10" t="s">
        <v>93</v>
      </c>
    </row>
    <row r="4" spans="1:5" ht="16" thickBot="1" x14ac:dyDescent="0.4">
      <c r="A4" s="184" t="s">
        <v>10</v>
      </c>
      <c r="B4" s="185"/>
      <c r="C4" s="185"/>
      <c r="D4" s="185"/>
      <c r="E4" s="188"/>
    </row>
    <row r="5" spans="1:5" ht="16" thickBot="1" x14ac:dyDescent="0.4">
      <c r="A5" s="6" t="s">
        <v>11</v>
      </c>
      <c r="B5" s="81">
        <v>86.315590051155382</v>
      </c>
      <c r="C5" s="81">
        <v>10.662705145217451</v>
      </c>
      <c r="D5" s="81">
        <v>3.0217048035735492</v>
      </c>
      <c r="E5" s="77">
        <v>100</v>
      </c>
    </row>
    <row r="6" spans="1:5" ht="16" thickBot="1" x14ac:dyDescent="0.4">
      <c r="A6" s="6" t="s">
        <v>12</v>
      </c>
      <c r="B6" s="81">
        <v>85.363736578460916</v>
      </c>
      <c r="C6" s="81">
        <v>12.603569326943992</v>
      </c>
      <c r="D6" s="81">
        <v>2.032694094534679</v>
      </c>
      <c r="E6" s="77">
        <v>100</v>
      </c>
    </row>
    <row r="7" spans="1:5" ht="16" thickBot="1" x14ac:dyDescent="0.4">
      <c r="A7" s="6" t="s">
        <v>13</v>
      </c>
      <c r="B7" s="81">
        <v>73.951588239787327</v>
      </c>
      <c r="C7" s="81">
        <v>23.079161934487843</v>
      </c>
      <c r="D7" s="81">
        <v>2.9692498256430802</v>
      </c>
      <c r="E7" s="77">
        <v>100</v>
      </c>
    </row>
    <row r="8" spans="1:5" ht="16" thickBot="1" x14ac:dyDescent="0.4">
      <c r="A8" s="6" t="s">
        <v>14</v>
      </c>
      <c r="B8" s="81">
        <v>73.867997338277263</v>
      </c>
      <c r="C8" s="81">
        <v>18.785151557068154</v>
      </c>
      <c r="D8" s="81">
        <v>7.3468511046719991</v>
      </c>
      <c r="E8" s="77">
        <v>100</v>
      </c>
    </row>
    <row r="9" spans="1:5" ht="16" thickBot="1" x14ac:dyDescent="0.4">
      <c r="A9" s="6" t="s">
        <v>15</v>
      </c>
      <c r="B9" s="81">
        <v>85.715328052937167</v>
      </c>
      <c r="C9" s="81">
        <v>9.6392765827744835</v>
      </c>
      <c r="D9" s="81">
        <v>4.6453953642921864</v>
      </c>
      <c r="E9" s="77">
        <v>100</v>
      </c>
    </row>
    <row r="10" spans="1:5" ht="16" thickBot="1" x14ac:dyDescent="0.4">
      <c r="A10" s="6" t="s">
        <v>16</v>
      </c>
      <c r="B10" s="81">
        <v>79.432454936617006</v>
      </c>
      <c r="C10" s="81">
        <v>14.664662720533988</v>
      </c>
      <c r="D10" s="81">
        <v>5.9028823427920756</v>
      </c>
      <c r="E10" s="77">
        <v>100</v>
      </c>
    </row>
    <row r="11" spans="1:5" ht="16" thickBot="1" x14ac:dyDescent="0.4">
      <c r="A11" s="6" t="s">
        <v>17</v>
      </c>
      <c r="B11" s="81">
        <v>86.301448931848114</v>
      </c>
      <c r="C11" s="81">
        <v>5.3323476569578583</v>
      </c>
      <c r="D11" s="81">
        <v>8.3662034111156434</v>
      </c>
      <c r="E11" s="77">
        <v>100</v>
      </c>
    </row>
    <row r="12" spans="1:5" ht="16" thickBot="1" x14ac:dyDescent="0.4">
      <c r="A12" s="6" t="s">
        <v>18</v>
      </c>
      <c r="B12" s="81">
        <v>86.22167622044033</v>
      </c>
      <c r="C12" s="81">
        <v>10.913517475796537</v>
      </c>
      <c r="D12" s="81">
        <v>2.8648063037383942</v>
      </c>
      <c r="E12" s="77">
        <v>100</v>
      </c>
    </row>
    <row r="13" spans="1:5" ht="16" thickBot="1" x14ac:dyDescent="0.4">
      <c r="A13" s="6" t="s">
        <v>19</v>
      </c>
      <c r="B13" s="81">
        <v>91.735041228535195</v>
      </c>
      <c r="C13" s="81">
        <v>2.7688122842985727</v>
      </c>
      <c r="D13" s="81">
        <v>5.4961464871110612</v>
      </c>
      <c r="E13" s="77">
        <v>100</v>
      </c>
    </row>
    <row r="14" spans="1:5" ht="16" thickBot="1" x14ac:dyDescent="0.4">
      <c r="A14" s="6" t="s">
        <v>188</v>
      </c>
      <c r="B14" s="81">
        <v>88.17683934406611</v>
      </c>
      <c r="C14" s="81">
        <v>9.6985624291868255</v>
      </c>
      <c r="D14" s="81">
        <v>2.1245982267070489</v>
      </c>
      <c r="E14" s="77">
        <v>100</v>
      </c>
    </row>
    <row r="15" spans="1:5" ht="16" thickBot="1" x14ac:dyDescent="0.4">
      <c r="A15" s="6" t="s">
        <v>189</v>
      </c>
      <c r="B15" s="81">
        <v>90.698381013196268</v>
      </c>
      <c r="C15" s="81">
        <v>3.2117287109563017</v>
      </c>
      <c r="D15" s="81">
        <v>6.0898902759488767</v>
      </c>
      <c r="E15" s="77">
        <v>100</v>
      </c>
    </row>
    <row r="16" spans="1:5" ht="16" thickBot="1" x14ac:dyDescent="0.4">
      <c r="A16" s="243" t="s">
        <v>20</v>
      </c>
      <c r="B16" s="244"/>
      <c r="C16" s="244"/>
      <c r="D16" s="244"/>
      <c r="E16" s="245"/>
    </row>
    <row r="17" spans="1:5" ht="16" thickBot="1" x14ac:dyDescent="0.4">
      <c r="A17" s="6" t="s">
        <v>21</v>
      </c>
      <c r="B17" s="81">
        <v>91.100929188080286</v>
      </c>
      <c r="C17" s="81">
        <v>3.3944122723064232</v>
      </c>
      <c r="D17" s="81">
        <v>5.5046585396756624</v>
      </c>
      <c r="E17" s="77">
        <v>100</v>
      </c>
    </row>
    <row r="18" spans="1:5" ht="16" thickBot="1" x14ac:dyDescent="0.4">
      <c r="A18" s="6" t="s">
        <v>22</v>
      </c>
      <c r="B18" s="81">
        <v>79.312595266814839</v>
      </c>
      <c r="C18" s="81">
        <v>16.744350516698521</v>
      </c>
      <c r="D18" s="81">
        <v>3.9430542167193177</v>
      </c>
      <c r="E18" s="77">
        <v>100</v>
      </c>
    </row>
    <row r="19" spans="1:5" ht="16" thickBot="1" x14ac:dyDescent="0.4">
      <c r="A19" s="7" t="s">
        <v>30</v>
      </c>
      <c r="B19" s="82">
        <v>83.23423276901984</v>
      </c>
      <c r="C19" s="82">
        <v>12.303212453956013</v>
      </c>
      <c r="D19" s="82">
        <v>4.4625547769914746</v>
      </c>
      <c r="E19" s="8">
        <v>100</v>
      </c>
    </row>
    <row r="20" spans="1:5" ht="15.5" x14ac:dyDescent="0.35">
      <c r="B20" s="11" t="s">
        <v>299</v>
      </c>
    </row>
  </sheetData>
  <mergeCells count="3">
    <mergeCell ref="A4:E4"/>
    <mergeCell ref="A16:E16"/>
    <mergeCell ref="A1:E1"/>
  </mergeCell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C210-280D-49F8-A122-35CEBA47F637}">
  <dimension ref="A1:D14"/>
  <sheetViews>
    <sheetView workbookViewId="0">
      <selection activeCell="F12" sqref="F12"/>
    </sheetView>
  </sheetViews>
  <sheetFormatPr baseColWidth="10" defaultRowHeight="14.5" x14ac:dyDescent="0.35"/>
  <cols>
    <col min="1" max="1" width="44.08984375" customWidth="1"/>
    <col min="2" max="2" width="24.6328125" customWidth="1"/>
    <col min="3" max="3" width="22.453125" customWidth="1"/>
    <col min="4" max="4" width="16.36328125" customWidth="1"/>
    <col min="5" max="5" width="19.453125" customWidth="1"/>
  </cols>
  <sheetData>
    <row r="1" spans="1:4" ht="15.5" x14ac:dyDescent="0.35">
      <c r="A1" s="189" t="s">
        <v>291</v>
      </c>
      <c r="B1" s="189"/>
      <c r="C1" s="189"/>
      <c r="D1" s="189"/>
    </row>
    <row r="2" spans="1:4" ht="16" thickBot="1" x14ac:dyDescent="0.4">
      <c r="A2" s="84"/>
      <c r="B2" s="84"/>
      <c r="C2" s="84"/>
      <c r="D2" s="84"/>
    </row>
    <row r="3" spans="1:4" ht="16" thickBot="1" x14ac:dyDescent="0.4">
      <c r="A3" s="56" t="s">
        <v>155</v>
      </c>
      <c r="B3" s="57" t="s">
        <v>21</v>
      </c>
      <c r="C3" s="57" t="s">
        <v>22</v>
      </c>
      <c r="D3" s="57" t="s">
        <v>30</v>
      </c>
    </row>
    <row r="4" spans="1:4" ht="16" thickBot="1" x14ac:dyDescent="0.4">
      <c r="A4" s="227" t="s">
        <v>31</v>
      </c>
      <c r="B4" s="228"/>
      <c r="C4" s="228"/>
      <c r="D4" s="230"/>
    </row>
    <row r="5" spans="1:4" ht="16" thickBot="1" x14ac:dyDescent="0.4">
      <c r="A5" s="6" t="s">
        <v>152</v>
      </c>
      <c r="B5" s="77">
        <v>91.100929188080286</v>
      </c>
      <c r="C5" s="77">
        <v>79.312595266814839</v>
      </c>
      <c r="D5" s="77">
        <v>83.23423276901984</v>
      </c>
    </row>
    <row r="6" spans="1:4" ht="16" thickBot="1" x14ac:dyDescent="0.4">
      <c r="A6" s="6" t="s">
        <v>153</v>
      </c>
      <c r="B6" s="77">
        <v>3.3944122723064232</v>
      </c>
      <c r="C6" s="77">
        <v>16.744350516698521</v>
      </c>
      <c r="D6" s="77">
        <v>12.303212453956013</v>
      </c>
    </row>
    <row r="7" spans="1:4" ht="16" thickBot="1" x14ac:dyDescent="0.4">
      <c r="A7" s="6" t="s">
        <v>154</v>
      </c>
      <c r="B7" s="77">
        <v>5.5046585396756624</v>
      </c>
      <c r="C7" s="77">
        <v>3.9430542167193177</v>
      </c>
      <c r="D7" s="77">
        <v>4.4625547769914746</v>
      </c>
    </row>
    <row r="8" spans="1:4" ht="16" thickBot="1" x14ac:dyDescent="0.4">
      <c r="A8" s="58" t="s">
        <v>93</v>
      </c>
      <c r="B8" s="39">
        <v>100</v>
      </c>
      <c r="C8" s="39">
        <v>100</v>
      </c>
      <c r="D8" s="39">
        <v>100</v>
      </c>
    </row>
    <row r="9" spans="1:4" ht="16" thickBot="1" x14ac:dyDescent="0.4">
      <c r="A9" s="227" t="s">
        <v>31</v>
      </c>
      <c r="B9" s="228"/>
      <c r="C9" s="228"/>
      <c r="D9" s="230"/>
    </row>
    <row r="10" spans="1:4" ht="16" thickBot="1" x14ac:dyDescent="0.4">
      <c r="A10" s="6" t="s">
        <v>152</v>
      </c>
      <c r="B10" s="77">
        <v>36.41127138644363</v>
      </c>
      <c r="C10" s="77">
        <v>63.588728613687927</v>
      </c>
      <c r="D10" s="39">
        <v>100</v>
      </c>
    </row>
    <row r="11" spans="1:4" ht="16" thickBot="1" x14ac:dyDescent="0.4">
      <c r="A11" s="6" t="s">
        <v>153</v>
      </c>
      <c r="B11" s="77">
        <v>9.1782753630572564</v>
      </c>
      <c r="C11" s="77">
        <v>90.82172463690334</v>
      </c>
      <c r="D11" s="39">
        <v>100</v>
      </c>
    </row>
    <row r="12" spans="1:4" ht="16" thickBot="1" x14ac:dyDescent="0.4">
      <c r="A12" s="6" t="s">
        <v>154</v>
      </c>
      <c r="B12" s="77">
        <v>41.035699609663823</v>
      </c>
      <c r="C12" s="77">
        <v>58.964300390318137</v>
      </c>
      <c r="D12" s="39">
        <v>100</v>
      </c>
    </row>
    <row r="13" spans="1:4" ht="16" thickBot="1" x14ac:dyDescent="0.4">
      <c r="A13" s="7" t="s">
        <v>30</v>
      </c>
      <c r="B13" s="78">
        <v>33.267105670660229</v>
      </c>
      <c r="C13" s="78">
        <v>66.732894329234938</v>
      </c>
      <c r="D13" s="39">
        <v>100</v>
      </c>
    </row>
    <row r="14" spans="1:4" ht="15.5" x14ac:dyDescent="0.35">
      <c r="A14" s="11" t="s">
        <v>299</v>
      </c>
    </row>
  </sheetData>
  <mergeCells count="3">
    <mergeCell ref="A4:D4"/>
    <mergeCell ref="A9:D9"/>
    <mergeCell ref="A1:D1"/>
  </mergeCell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8AA9-4768-4E24-8384-F65D534769B3}">
  <dimension ref="A1:G20"/>
  <sheetViews>
    <sheetView topLeftCell="B1" workbookViewId="0">
      <selection activeCell="F4" sqref="F4:F5"/>
    </sheetView>
  </sheetViews>
  <sheetFormatPr baseColWidth="10" defaultRowHeight="14.5" x14ac:dyDescent="0.35"/>
  <cols>
    <col min="1" max="1" width="54.81640625" customWidth="1"/>
    <col min="2" max="2" width="28.36328125" customWidth="1"/>
    <col min="4" max="4" width="26.453125" customWidth="1"/>
    <col min="5" max="5" width="20.453125" customWidth="1"/>
    <col min="6" max="6" width="21.453125" customWidth="1"/>
    <col min="7" max="7" width="19.453125" customWidth="1"/>
  </cols>
  <sheetData>
    <row r="1" spans="1:7" ht="15.5" x14ac:dyDescent="0.35">
      <c r="A1" s="13" t="s">
        <v>292</v>
      </c>
    </row>
    <row r="2" spans="1:7" ht="16" thickBot="1" x14ac:dyDescent="0.4">
      <c r="A2" s="13"/>
    </row>
    <row r="3" spans="1:7" ht="16" thickBot="1" x14ac:dyDescent="0.4">
      <c r="A3" s="194" t="s">
        <v>156</v>
      </c>
      <c r="B3" s="196" t="s">
        <v>21</v>
      </c>
      <c r="C3" s="198"/>
      <c r="D3" s="199" t="s">
        <v>22</v>
      </c>
      <c r="E3" s="198"/>
      <c r="F3" s="199" t="s">
        <v>30</v>
      </c>
      <c r="G3" s="198"/>
    </row>
    <row r="4" spans="1:7" ht="15.5" x14ac:dyDescent="0.35">
      <c r="A4" s="211"/>
      <c r="B4" s="59" t="s">
        <v>157</v>
      </c>
      <c r="C4" s="246" t="s">
        <v>158</v>
      </c>
      <c r="D4" s="246" t="s">
        <v>347</v>
      </c>
      <c r="E4" s="246" t="s">
        <v>159</v>
      </c>
      <c r="F4" s="246" t="s">
        <v>347</v>
      </c>
      <c r="G4" s="246" t="s">
        <v>158</v>
      </c>
    </row>
    <row r="5" spans="1:7" ht="16" thickBot="1" x14ac:dyDescent="0.4">
      <c r="A5" s="195"/>
      <c r="B5" s="8" t="s">
        <v>346</v>
      </c>
      <c r="C5" s="247"/>
      <c r="D5" s="247"/>
      <c r="E5" s="247"/>
      <c r="F5" s="247"/>
      <c r="G5" s="247"/>
    </row>
    <row r="6" spans="1:7" ht="16" thickBot="1" x14ac:dyDescent="0.4">
      <c r="A6" s="6" t="s">
        <v>160</v>
      </c>
      <c r="B6" s="159">
        <v>421717007124.31915</v>
      </c>
      <c r="C6" s="81">
        <v>61.441807336258513</v>
      </c>
      <c r="D6" s="159">
        <v>1046775104058.616</v>
      </c>
      <c r="E6" s="81">
        <v>76.027604669447001</v>
      </c>
      <c r="F6" s="159">
        <v>1468492111181.7954</v>
      </c>
      <c r="G6" s="81">
        <v>71.175332057571907</v>
      </c>
    </row>
    <row r="7" spans="1:7" ht="16" thickBot="1" x14ac:dyDescent="0.4">
      <c r="A7" s="6" t="s">
        <v>161</v>
      </c>
      <c r="B7" s="159">
        <v>1210964911.2063875</v>
      </c>
      <c r="C7" s="81">
        <v>0.17643080906950129</v>
      </c>
      <c r="D7" s="159">
        <v>3283471688.757834</v>
      </c>
      <c r="E7" s="81">
        <v>0.2384795803112866</v>
      </c>
      <c r="F7" s="159">
        <v>4494436599.9641504</v>
      </c>
      <c r="G7" s="81">
        <v>0.2178377500146822</v>
      </c>
    </row>
    <row r="8" spans="1:7" ht="16" thickBot="1" x14ac:dyDescent="0.4">
      <c r="A8" s="6" t="s">
        <v>162</v>
      </c>
      <c r="B8" s="159">
        <v>29732308676.272388</v>
      </c>
      <c r="C8" s="81">
        <v>4.3318309446580283</v>
      </c>
      <c r="D8" s="159">
        <v>52329322396.200104</v>
      </c>
      <c r="E8" s="81">
        <v>3.8006951257560275</v>
      </c>
      <c r="F8" s="159">
        <v>82061631072.474426</v>
      </c>
      <c r="G8" s="81">
        <v>3.9773886398809917</v>
      </c>
    </row>
    <row r="9" spans="1:7" ht="16" thickBot="1" x14ac:dyDescent="0.4">
      <c r="A9" s="6" t="s">
        <v>163</v>
      </c>
      <c r="B9" s="159">
        <v>69366088751.945602</v>
      </c>
      <c r="C9" s="81">
        <v>10.106250847764482</v>
      </c>
      <c r="D9" s="159">
        <v>43672827213.105591</v>
      </c>
      <c r="E9" s="81">
        <v>3.1719711610270873</v>
      </c>
      <c r="F9" s="159">
        <v>113038915965.04759</v>
      </c>
      <c r="G9" s="81">
        <v>5.4788053119096434</v>
      </c>
    </row>
    <row r="10" spans="1:7" ht="16" thickBot="1" x14ac:dyDescent="0.4">
      <c r="A10" s="6" t="s">
        <v>164</v>
      </c>
      <c r="B10" s="159">
        <v>13525844240.436026</v>
      </c>
      <c r="C10" s="81">
        <v>1.9706397936095659</v>
      </c>
      <c r="D10" s="159">
        <v>25503300835.90173</v>
      </c>
      <c r="E10" s="81">
        <v>1.8523127519942801</v>
      </c>
      <c r="F10" s="159">
        <v>39029145076.329437</v>
      </c>
      <c r="G10" s="81">
        <v>1.8916767339630585</v>
      </c>
    </row>
    <row r="11" spans="1:7" ht="16" thickBot="1" x14ac:dyDescent="0.4">
      <c r="A11" s="6" t="s">
        <v>165</v>
      </c>
      <c r="B11" s="159">
        <v>21111779505.914726</v>
      </c>
      <c r="C11" s="81">
        <v>3.0758680987831117</v>
      </c>
      <c r="D11" s="159">
        <v>51429115568.253136</v>
      </c>
      <c r="E11" s="81">
        <v>3.7353128210274118</v>
      </c>
      <c r="F11" s="159">
        <v>72540895074.169968</v>
      </c>
      <c r="G11" s="81">
        <v>3.5159346484349951</v>
      </c>
    </row>
    <row r="12" spans="1:7" ht="16" thickBot="1" x14ac:dyDescent="0.4">
      <c r="A12" s="6" t="s">
        <v>166</v>
      </c>
      <c r="B12" s="159">
        <v>53091478643.208328</v>
      </c>
      <c r="C12" s="81">
        <v>7.7351312536263563</v>
      </c>
      <c r="D12" s="159">
        <v>69158751032.676208</v>
      </c>
      <c r="E12" s="81">
        <v>5.0230218148659622</v>
      </c>
      <c r="F12" s="159">
        <v>122250229675.88254</v>
      </c>
      <c r="G12" s="81">
        <v>5.9252621277569704</v>
      </c>
    </row>
    <row r="13" spans="1:7" ht="16" thickBot="1" x14ac:dyDescent="0.4">
      <c r="A13" s="6" t="s">
        <v>167</v>
      </c>
      <c r="B13" s="159">
        <v>21198322805.520664</v>
      </c>
      <c r="C13" s="81">
        <v>3.0884769731012032</v>
      </c>
      <c r="D13" s="159">
        <v>29523717864.315804</v>
      </c>
      <c r="E13" s="81">
        <v>2.1443169038483365</v>
      </c>
      <c r="F13" s="159">
        <v>50722040669.836456</v>
      </c>
      <c r="G13" s="81">
        <v>2.4584116317846179</v>
      </c>
    </row>
    <row r="14" spans="1:7" ht="16" thickBot="1" x14ac:dyDescent="0.4">
      <c r="A14" s="6" t="s">
        <v>168</v>
      </c>
      <c r="B14" s="159">
        <v>10791455662.607605</v>
      </c>
      <c r="C14" s="81">
        <v>1.5722546838246223</v>
      </c>
      <c r="D14" s="159">
        <v>13053991044.221214</v>
      </c>
      <c r="E14" s="81">
        <v>0.9481154706684517</v>
      </c>
      <c r="F14" s="159">
        <v>23845446706.825603</v>
      </c>
      <c r="G14" s="81">
        <v>1.1557485222399924</v>
      </c>
    </row>
    <row r="15" spans="1:7" ht="16" thickBot="1" x14ac:dyDescent="0.4">
      <c r="A15" s="6" t="s">
        <v>169</v>
      </c>
      <c r="B15" s="159">
        <v>16388489523.376804</v>
      </c>
      <c r="C15" s="81">
        <v>2.3877111874000629</v>
      </c>
      <c r="D15" s="159">
        <v>7116428981.8622341</v>
      </c>
      <c r="E15" s="81">
        <v>0.51686847269623293</v>
      </c>
      <c r="F15" s="159">
        <v>23504918505.239334</v>
      </c>
      <c r="G15" s="81">
        <v>1.1392436955280769</v>
      </c>
    </row>
    <row r="16" spans="1:7" ht="16" thickBot="1" x14ac:dyDescent="0.4">
      <c r="A16" s="6" t="s">
        <v>170</v>
      </c>
      <c r="B16" s="159">
        <v>608674385.20173049</v>
      </c>
      <c r="C16" s="81">
        <v>8.8680450810122644E-2</v>
      </c>
      <c r="D16" s="159">
        <v>1533878634.3888025</v>
      </c>
      <c r="E16" s="81">
        <v>0.11140608710893923</v>
      </c>
      <c r="F16" s="159">
        <v>2142553019.5904837</v>
      </c>
      <c r="G16" s="81">
        <v>0.10384592566696282</v>
      </c>
    </row>
    <row r="17" spans="1:7" ht="16" thickBot="1" x14ac:dyDescent="0.4">
      <c r="A17" s="6" t="s">
        <v>171</v>
      </c>
      <c r="B17" s="159">
        <v>27625753321.76273</v>
      </c>
      <c r="C17" s="81">
        <v>4.0249176211534081</v>
      </c>
      <c r="D17" s="159">
        <v>33455660619.770466</v>
      </c>
      <c r="E17" s="81">
        <v>2.4298951414616989</v>
      </c>
      <c r="F17" s="159">
        <v>61081413941.529388</v>
      </c>
      <c r="G17" s="81">
        <v>2.960512955248793</v>
      </c>
    </row>
    <row r="18" spans="1:7" ht="16" thickBot="1" x14ac:dyDescent="0.4">
      <c r="A18" s="7" t="s">
        <v>93</v>
      </c>
      <c r="B18" s="160">
        <v>686368167551.36731</v>
      </c>
      <c r="C18" s="82">
        <v>100</v>
      </c>
      <c r="D18" s="160">
        <v>1376835569935.1404</v>
      </c>
      <c r="E18" s="82">
        <v>100</v>
      </c>
      <c r="F18" s="160">
        <v>2063203737488.6707</v>
      </c>
      <c r="G18" s="82">
        <v>100</v>
      </c>
    </row>
    <row r="19" spans="1:7" ht="15.5" x14ac:dyDescent="0.35">
      <c r="A19" s="3"/>
    </row>
    <row r="20" spans="1:7" ht="15.5" x14ac:dyDescent="0.35">
      <c r="B20" s="11" t="s">
        <v>299</v>
      </c>
    </row>
  </sheetData>
  <mergeCells count="9">
    <mergeCell ref="A3:A5"/>
    <mergeCell ref="B3:C3"/>
    <mergeCell ref="D3:E3"/>
    <mergeCell ref="F3:G3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A354-D98B-47A3-9252-30B73270BF7C}">
  <dimension ref="A1:N22"/>
  <sheetViews>
    <sheetView tabSelected="1" workbookViewId="0">
      <selection activeCell="B6" sqref="B6"/>
    </sheetView>
  </sheetViews>
  <sheetFormatPr baseColWidth="10" defaultRowHeight="14.5" x14ac:dyDescent="0.35"/>
  <cols>
    <col min="1" max="1" width="30.81640625" customWidth="1"/>
    <col min="2" max="13" width="19.90625" customWidth="1"/>
    <col min="14" max="14" width="16.54296875" customWidth="1"/>
  </cols>
  <sheetData>
    <row r="1" spans="1:14" ht="15.5" x14ac:dyDescent="0.35">
      <c r="A1" s="43"/>
    </row>
    <row r="2" spans="1:14" ht="15.5" x14ac:dyDescent="0.35">
      <c r="A2" s="189" t="s">
        <v>348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6" thickBot="1" x14ac:dyDescent="0.4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39.5" thickBot="1" x14ac:dyDescent="0.4">
      <c r="A4" s="143" t="s">
        <v>290</v>
      </c>
      <c r="B4" s="60" t="s">
        <v>160</v>
      </c>
      <c r="C4" s="60" t="s">
        <v>161</v>
      </c>
      <c r="D4" s="60" t="s">
        <v>162</v>
      </c>
      <c r="E4" s="60" t="s">
        <v>172</v>
      </c>
      <c r="F4" s="60" t="s">
        <v>164</v>
      </c>
      <c r="G4" s="60" t="s">
        <v>165</v>
      </c>
      <c r="H4" s="60" t="s">
        <v>166</v>
      </c>
      <c r="I4" s="60" t="s">
        <v>167</v>
      </c>
      <c r="J4" s="60" t="s">
        <v>168</v>
      </c>
      <c r="K4" s="60" t="s">
        <v>169</v>
      </c>
      <c r="L4" s="60" t="s">
        <v>170</v>
      </c>
      <c r="M4" s="60" t="s">
        <v>173</v>
      </c>
      <c r="N4" s="60" t="s">
        <v>93</v>
      </c>
    </row>
    <row r="5" spans="1:14" ht="15" thickBot="1" x14ac:dyDescent="0.4">
      <c r="A5" s="248" t="s">
        <v>10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50"/>
    </row>
    <row r="6" spans="1:14" ht="15" thickBot="1" x14ac:dyDescent="0.4">
      <c r="A6" s="61" t="s">
        <v>11</v>
      </c>
      <c r="B6" s="144">
        <v>248844953926.60599</v>
      </c>
      <c r="C6" s="144">
        <v>490652492.34892869</v>
      </c>
      <c r="D6" s="144">
        <v>9438273326.5450077</v>
      </c>
      <c r="E6" s="144">
        <v>3879196345.1622796</v>
      </c>
      <c r="F6" s="144">
        <v>5027436059.272439</v>
      </c>
      <c r="G6" s="144">
        <v>12066110431.56423</v>
      </c>
      <c r="H6" s="144">
        <v>9302166427.5141735</v>
      </c>
      <c r="I6" s="144">
        <v>4970874470.3010683</v>
      </c>
      <c r="J6" s="144">
        <v>1465824959.9599681</v>
      </c>
      <c r="K6" s="144">
        <v>965467279.956635</v>
      </c>
      <c r="L6" s="144">
        <v>620471679.42973053</v>
      </c>
      <c r="M6" s="144">
        <v>3952162281.0391932</v>
      </c>
      <c r="N6" s="144">
        <v>301023589679.87158</v>
      </c>
    </row>
    <row r="7" spans="1:14" ht="15" thickBot="1" x14ac:dyDescent="0.4">
      <c r="A7" s="61" t="s">
        <v>12</v>
      </c>
      <c r="B7" s="144">
        <v>194574562995.61652</v>
      </c>
      <c r="C7" s="144">
        <v>304563592.50692075</v>
      </c>
      <c r="D7" s="144">
        <v>15031590454.629957</v>
      </c>
      <c r="E7" s="144">
        <v>23512166898.953224</v>
      </c>
      <c r="F7" s="144">
        <v>5134588046.6957054</v>
      </c>
      <c r="G7" s="144">
        <v>9389315496.8898144</v>
      </c>
      <c r="H7" s="144">
        <v>18888161617.059563</v>
      </c>
      <c r="I7" s="144">
        <v>8878594167.0189247</v>
      </c>
      <c r="J7" s="144">
        <v>3288893458.3448257</v>
      </c>
      <c r="K7" s="144">
        <v>3984014089.2315459</v>
      </c>
      <c r="L7" s="144">
        <v>140746196.84852692</v>
      </c>
      <c r="M7" s="144">
        <v>6611292549.6545525</v>
      </c>
      <c r="N7" s="144">
        <v>289738489563.60718</v>
      </c>
    </row>
    <row r="8" spans="1:14" ht="15" thickBot="1" x14ac:dyDescent="0.4">
      <c r="A8" s="61" t="s">
        <v>13</v>
      </c>
      <c r="B8" s="144">
        <v>225992614710.03864</v>
      </c>
      <c r="C8" s="144">
        <v>641073204.265697</v>
      </c>
      <c r="D8" s="144">
        <v>10688798771.248606</v>
      </c>
      <c r="E8" s="144">
        <v>10239485084.594543</v>
      </c>
      <c r="F8" s="144">
        <v>6477137000.780755</v>
      </c>
      <c r="G8" s="144">
        <v>12861072468.850615</v>
      </c>
      <c r="H8" s="144">
        <v>24945335291.929871</v>
      </c>
      <c r="I8" s="144">
        <v>8633886429.9699421</v>
      </c>
      <c r="J8" s="144">
        <v>2580642936.2484608</v>
      </c>
      <c r="K8" s="144">
        <v>2304223728.8021698</v>
      </c>
      <c r="L8" s="144">
        <v>87897560.256663799</v>
      </c>
      <c r="M8" s="144">
        <v>7868083932.8612337</v>
      </c>
      <c r="N8" s="144">
        <v>313320251120.09601</v>
      </c>
    </row>
    <row r="9" spans="1:14" ht="15" thickBot="1" x14ac:dyDescent="0.4">
      <c r="A9" s="61" t="s">
        <v>14</v>
      </c>
      <c r="B9" s="144">
        <v>198423170344.43201</v>
      </c>
      <c r="C9" s="144">
        <v>757370795.47131288</v>
      </c>
      <c r="D9" s="144">
        <v>9719226340.3096657</v>
      </c>
      <c r="E9" s="144">
        <v>9932636328.8978882</v>
      </c>
      <c r="F9" s="144">
        <v>6268846785.7766562</v>
      </c>
      <c r="G9" s="144">
        <v>10274918690.521994</v>
      </c>
      <c r="H9" s="144">
        <v>14393476294.342638</v>
      </c>
      <c r="I9" s="144">
        <v>6268409846.5772533</v>
      </c>
      <c r="J9" s="144">
        <v>3324568875.855917</v>
      </c>
      <c r="K9" s="144">
        <v>1041008785.7795199</v>
      </c>
      <c r="L9" s="144">
        <v>13639410.798303971</v>
      </c>
      <c r="M9" s="144">
        <v>12872493499.975557</v>
      </c>
      <c r="N9" s="144">
        <v>273289765998.7121</v>
      </c>
    </row>
    <row r="10" spans="1:14" ht="15" thickBot="1" x14ac:dyDescent="0.4">
      <c r="A10" s="61" t="s">
        <v>15</v>
      </c>
      <c r="B10" s="144">
        <v>221707370882.53995</v>
      </c>
      <c r="C10" s="144">
        <v>298292174.11784106</v>
      </c>
      <c r="D10" s="144">
        <v>7458382233.6977787</v>
      </c>
      <c r="E10" s="144">
        <v>9610416213.7209606</v>
      </c>
      <c r="F10" s="144">
        <v>4312353423.1958418</v>
      </c>
      <c r="G10" s="144">
        <v>9956007747.388567</v>
      </c>
      <c r="H10" s="144">
        <v>11480222095.803974</v>
      </c>
      <c r="I10" s="144">
        <v>4813242751.8767319</v>
      </c>
      <c r="J10" s="144">
        <v>1802829395.4428656</v>
      </c>
      <c r="K10" s="144">
        <v>1417302158.3504007</v>
      </c>
      <c r="L10" s="144">
        <v>913599653.25767159</v>
      </c>
      <c r="M10" s="144">
        <v>3192616558.7758074</v>
      </c>
      <c r="N10" s="144">
        <v>276962635288.19244</v>
      </c>
    </row>
    <row r="11" spans="1:14" ht="15" thickBot="1" x14ac:dyDescent="0.4">
      <c r="A11" s="61" t="s">
        <v>16</v>
      </c>
      <c r="B11" s="144">
        <v>93398254511.830109</v>
      </c>
      <c r="C11" s="144">
        <v>465138251.11476231</v>
      </c>
      <c r="D11" s="144">
        <v>7335473048.7872896</v>
      </c>
      <c r="E11" s="144">
        <v>3724342233.1862955</v>
      </c>
      <c r="F11" s="144">
        <v>2287607731.4592581</v>
      </c>
      <c r="G11" s="144">
        <v>3120485765.2863474</v>
      </c>
      <c r="H11" s="144">
        <v>2325340830.234705</v>
      </c>
      <c r="I11" s="144">
        <v>2014178858.9140329</v>
      </c>
      <c r="J11" s="144">
        <v>2305930384.6772404</v>
      </c>
      <c r="K11" s="144">
        <v>20266681.333159823</v>
      </c>
      <c r="L11" s="144">
        <v>36171865.846276887</v>
      </c>
      <c r="M11" s="144">
        <v>4767303086.060482</v>
      </c>
      <c r="N11" s="144">
        <v>121800493248.80133</v>
      </c>
    </row>
    <row r="12" spans="1:14" ht="15" thickBot="1" x14ac:dyDescent="0.4">
      <c r="A12" s="61" t="s">
        <v>17</v>
      </c>
      <c r="B12" s="144">
        <v>36917053158.896347</v>
      </c>
      <c r="C12" s="144">
        <v>204833091.33053803</v>
      </c>
      <c r="D12" s="144">
        <v>2696132697.9526081</v>
      </c>
      <c r="E12" s="144">
        <v>2654099843.8820357</v>
      </c>
      <c r="F12" s="144">
        <v>1015924106.1889601</v>
      </c>
      <c r="G12" s="144">
        <v>1486156843.8720031</v>
      </c>
      <c r="H12" s="144">
        <v>1054203802.7312856</v>
      </c>
      <c r="I12" s="144">
        <v>879791479.63419044</v>
      </c>
      <c r="J12" s="144">
        <v>378788748.74348879</v>
      </c>
      <c r="K12" s="144">
        <v>259439234.95631751</v>
      </c>
      <c r="L12" s="144">
        <v>78247430.684951872</v>
      </c>
      <c r="M12" s="144">
        <v>1857681414.4776907</v>
      </c>
      <c r="N12" s="144">
        <v>49482351853.385742</v>
      </c>
    </row>
    <row r="13" spans="1:14" ht="15" thickBot="1" x14ac:dyDescent="0.4">
      <c r="A13" s="61" t="s">
        <v>18</v>
      </c>
      <c r="B13" s="144">
        <v>15690484165.892891</v>
      </c>
      <c r="C13" s="144">
        <v>219039322.94341129</v>
      </c>
      <c r="D13" s="144">
        <v>1375514946.6150341</v>
      </c>
      <c r="E13" s="144">
        <v>1443610719.4134715</v>
      </c>
      <c r="F13" s="144">
        <v>451609366.89452112</v>
      </c>
      <c r="G13" s="144">
        <v>451718175.1728701</v>
      </c>
      <c r="H13" s="144">
        <v>1900263743.3681712</v>
      </c>
      <c r="I13" s="144">
        <v>587258136.48471177</v>
      </c>
      <c r="J13" s="144">
        <v>956607263.26595163</v>
      </c>
      <c r="K13" s="144">
        <v>27248797.546226718</v>
      </c>
      <c r="L13" s="144">
        <v>88628379.902504951</v>
      </c>
      <c r="M13" s="144">
        <v>190155251.45467889</v>
      </c>
      <c r="N13" s="144">
        <v>23382138268.961636</v>
      </c>
    </row>
    <row r="14" spans="1:14" ht="15" thickBot="1" x14ac:dyDescent="0.4">
      <c r="A14" s="61" t="s">
        <v>19</v>
      </c>
      <c r="B14" s="144">
        <v>203439992852.30588</v>
      </c>
      <c r="C14" s="144">
        <v>566610426.41960561</v>
      </c>
      <c r="D14" s="144">
        <v>16971478308.40617</v>
      </c>
      <c r="E14" s="144">
        <v>47878394971.076912</v>
      </c>
      <c r="F14" s="144">
        <v>7639719834.1674652</v>
      </c>
      <c r="G14" s="144">
        <v>11792610657.104647</v>
      </c>
      <c r="H14" s="144">
        <v>37731592069.904327</v>
      </c>
      <c r="I14" s="144">
        <v>13561308545.046253</v>
      </c>
      <c r="J14" s="144">
        <v>7525720727.5200262</v>
      </c>
      <c r="K14" s="144">
        <v>13471665221.167282</v>
      </c>
      <c r="L14" s="144">
        <v>163150842.56590679</v>
      </c>
      <c r="M14" s="144">
        <v>19568192786.100815</v>
      </c>
      <c r="N14" s="144">
        <v>380310437241.93988</v>
      </c>
    </row>
    <row r="15" spans="1:14" ht="16" thickBot="1" x14ac:dyDescent="0.4">
      <c r="A15" s="6" t="s">
        <v>188</v>
      </c>
      <c r="B15" s="144">
        <v>2749414410.0312371</v>
      </c>
      <c r="C15" s="144">
        <v>1586019.9392616188</v>
      </c>
      <c r="D15" s="144">
        <v>153978781.41456679</v>
      </c>
      <c r="E15" s="144">
        <v>15391824.158932243</v>
      </c>
      <c r="F15" s="144">
        <v>17493527.669355694</v>
      </c>
      <c r="G15" s="144">
        <v>180018689.63759008</v>
      </c>
      <c r="H15" s="144">
        <v>34530514.015827321</v>
      </c>
      <c r="I15" s="144">
        <v>1741940.3960545042</v>
      </c>
      <c r="J15" s="144">
        <v>52373381.423562966</v>
      </c>
      <c r="K15" s="144">
        <v>14799.423485382855</v>
      </c>
      <c r="L15" s="144">
        <v>0</v>
      </c>
      <c r="M15" s="144">
        <v>3685970.1527093188</v>
      </c>
      <c r="N15" s="144">
        <v>3210229858.2638664</v>
      </c>
    </row>
    <row r="16" spans="1:14" ht="16" thickBot="1" x14ac:dyDescent="0.4">
      <c r="A16" s="6" t="s">
        <v>189</v>
      </c>
      <c r="B16" s="144">
        <v>26754239225.395161</v>
      </c>
      <c r="C16" s="144">
        <v>545277229.50595486</v>
      </c>
      <c r="D16" s="144">
        <v>1192782162.8663328</v>
      </c>
      <c r="E16" s="144">
        <v>149175501.99975917</v>
      </c>
      <c r="F16" s="144">
        <v>396429194.23299479</v>
      </c>
      <c r="G16" s="144">
        <v>962480107.87991738</v>
      </c>
      <c r="H16" s="144">
        <v>194936988.97179103</v>
      </c>
      <c r="I16" s="144">
        <v>112754043.61811791</v>
      </c>
      <c r="J16" s="144">
        <v>163266575.34488741</v>
      </c>
      <c r="K16" s="144">
        <v>14267728.692628868</v>
      </c>
      <c r="L16" s="144">
        <v>0</v>
      </c>
      <c r="M16" s="144">
        <v>197746610.97618222</v>
      </c>
      <c r="N16" s="144">
        <v>30683355369.452824</v>
      </c>
    </row>
    <row r="17" spans="1:14" ht="15" thickBot="1" x14ac:dyDescent="0.4">
      <c r="A17" s="251" t="s">
        <v>20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3"/>
    </row>
    <row r="18" spans="1:14" ht="15" thickBot="1" x14ac:dyDescent="0.4">
      <c r="A18" s="61" t="s">
        <v>21</v>
      </c>
      <c r="B18" s="144">
        <v>421717007124.31915</v>
      </c>
      <c r="C18" s="144">
        <v>1210964911.2063875</v>
      </c>
      <c r="D18" s="144">
        <v>29732308676.272388</v>
      </c>
      <c r="E18" s="144">
        <v>69366088751.945602</v>
      </c>
      <c r="F18" s="144">
        <v>13525844240.436026</v>
      </c>
      <c r="G18" s="144">
        <v>21111779505.914726</v>
      </c>
      <c r="H18" s="144">
        <v>53091478643.208328</v>
      </c>
      <c r="I18" s="144">
        <v>21198322805.520664</v>
      </c>
      <c r="J18" s="144">
        <v>10791455662.607605</v>
      </c>
      <c r="K18" s="144">
        <v>16388489523.376804</v>
      </c>
      <c r="L18" s="144">
        <v>608674385.20173049</v>
      </c>
      <c r="M18" s="144">
        <v>27625753321.76273</v>
      </c>
      <c r="N18" s="144">
        <v>686368167551.36731</v>
      </c>
    </row>
    <row r="19" spans="1:14" ht="15" thickBot="1" x14ac:dyDescent="0.4">
      <c r="A19" s="62" t="s">
        <v>22</v>
      </c>
      <c r="B19" s="144">
        <v>1046775104058.616</v>
      </c>
      <c r="C19" s="144">
        <v>3283471688.757834</v>
      </c>
      <c r="D19" s="144">
        <v>52329322396.200104</v>
      </c>
      <c r="E19" s="144">
        <v>43672827213.105591</v>
      </c>
      <c r="F19" s="144">
        <v>25503300835.90173</v>
      </c>
      <c r="G19" s="144">
        <v>51429115568.253136</v>
      </c>
      <c r="H19" s="144">
        <v>69158751032.676208</v>
      </c>
      <c r="I19" s="144">
        <v>29523717864.315804</v>
      </c>
      <c r="J19" s="144">
        <v>13053991044.221214</v>
      </c>
      <c r="K19" s="144">
        <v>7116428981.8622341</v>
      </c>
      <c r="L19" s="144">
        <v>1533878634.3888025</v>
      </c>
      <c r="M19" s="144">
        <v>33455660619.770466</v>
      </c>
      <c r="N19" s="144">
        <v>1376835569935.1404</v>
      </c>
    </row>
    <row r="20" spans="1:14" ht="15.5" thickTop="1" thickBot="1" x14ac:dyDescent="0.4">
      <c r="A20" s="63" t="s">
        <v>30</v>
      </c>
      <c r="B20" s="83">
        <v>1468492111181.7954</v>
      </c>
      <c r="C20" s="83">
        <v>4494436599.9641504</v>
      </c>
      <c r="D20" s="83">
        <v>82061631072.474426</v>
      </c>
      <c r="E20" s="83">
        <v>113038915965.04759</v>
      </c>
      <c r="F20" s="83">
        <v>39029145076.329437</v>
      </c>
      <c r="G20" s="83">
        <v>72540895074.169968</v>
      </c>
      <c r="H20" s="83">
        <v>122250229675.88254</v>
      </c>
      <c r="I20" s="83">
        <v>50722040669.836456</v>
      </c>
      <c r="J20" s="83">
        <v>23845446706.825603</v>
      </c>
      <c r="K20" s="83">
        <v>23504918505.239334</v>
      </c>
      <c r="L20" s="83">
        <v>2142553019.5904837</v>
      </c>
      <c r="M20" s="83">
        <v>61081413941.529388</v>
      </c>
      <c r="N20" s="144">
        <v>2063203737488.6707</v>
      </c>
    </row>
    <row r="21" spans="1:14" ht="16.5" thickTop="1" thickBot="1" x14ac:dyDescent="0.4">
      <c r="A21" s="13"/>
      <c r="B21" s="145">
        <f>+B20/$N20*100</f>
        <v>71.175332057571907</v>
      </c>
      <c r="C21" s="145">
        <f t="shared" ref="C21:J21" si="0">+C20/$N20*100</f>
        <v>0.2178377500146822</v>
      </c>
      <c r="D21" s="145">
        <f t="shared" si="0"/>
        <v>3.9773886398809917</v>
      </c>
      <c r="E21" s="145">
        <f t="shared" si="0"/>
        <v>5.4788053119096434</v>
      </c>
      <c r="F21" s="145">
        <f t="shared" si="0"/>
        <v>1.8916767339630585</v>
      </c>
      <c r="G21" s="145">
        <f>+G20/$N20*100</f>
        <v>3.5159346484349951</v>
      </c>
      <c r="H21" s="145">
        <f t="shared" si="0"/>
        <v>5.9252621277569704</v>
      </c>
      <c r="I21" s="145">
        <f t="shared" si="0"/>
        <v>2.4584116317846179</v>
      </c>
      <c r="J21" s="145">
        <f t="shared" si="0"/>
        <v>1.1557485222399924</v>
      </c>
      <c r="K21" s="145">
        <f>+K20/$N20*100</f>
        <v>1.1392436955280769</v>
      </c>
      <c r="L21" s="145">
        <f t="shared" ref="L21" si="1">+L20/$N20*100</f>
        <v>0.10384592566696282</v>
      </c>
      <c r="M21" s="145">
        <f>+M20/$N20*100</f>
        <v>2.960512955248793</v>
      </c>
      <c r="N21" s="145">
        <f t="shared" ref="N21" si="2">+N20/$N20*100</f>
        <v>100</v>
      </c>
    </row>
    <row r="22" spans="1:14" ht="15.5" x14ac:dyDescent="0.35">
      <c r="A22" s="11"/>
      <c r="D22" s="11" t="s">
        <v>299</v>
      </c>
    </row>
  </sheetData>
  <mergeCells count="3">
    <mergeCell ref="A5:N5"/>
    <mergeCell ref="A17:N17"/>
    <mergeCell ref="A2:N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3848-CC93-4C17-B638-55A7BDCE8ED4}">
  <dimension ref="A2:T29"/>
  <sheetViews>
    <sheetView workbookViewId="0">
      <selection activeCell="A30" sqref="A30"/>
    </sheetView>
  </sheetViews>
  <sheetFormatPr baseColWidth="10" defaultRowHeight="14.5" x14ac:dyDescent="0.35"/>
  <cols>
    <col min="1" max="1" width="34.1796875" customWidth="1"/>
    <col min="3" max="3" width="18.6328125" customWidth="1"/>
    <col min="5" max="5" width="15.6328125" customWidth="1"/>
    <col min="7" max="7" width="27.54296875" customWidth="1"/>
  </cols>
  <sheetData>
    <row r="2" spans="1:20" ht="37.5" customHeight="1" x14ac:dyDescent="0.35">
      <c r="A2" s="181" t="s">
        <v>178</v>
      </c>
      <c r="B2" s="181"/>
      <c r="C2" s="181"/>
      <c r="D2" s="181"/>
      <c r="E2" s="181"/>
      <c r="F2" s="181"/>
      <c r="G2" s="181"/>
    </row>
    <row r="3" spans="1:20" ht="15" thickBot="1" x14ac:dyDescent="0.4"/>
    <row r="4" spans="1:20" ht="32.25" customHeight="1" thickBot="1" x14ac:dyDescent="0.4">
      <c r="A4" s="182" t="s">
        <v>290</v>
      </c>
      <c r="B4" s="179" t="s">
        <v>5</v>
      </c>
      <c r="C4" s="179" t="s">
        <v>6</v>
      </c>
      <c r="D4" s="179" t="s">
        <v>7</v>
      </c>
      <c r="E4" s="179" t="s">
        <v>8</v>
      </c>
      <c r="F4" s="179" t="s">
        <v>9</v>
      </c>
      <c r="G4" s="179" t="s">
        <v>293</v>
      </c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1:20" ht="15" thickBot="1" x14ac:dyDescent="0.4">
      <c r="A5" s="182"/>
      <c r="B5" s="179"/>
      <c r="C5" s="179"/>
      <c r="D5" s="179"/>
      <c r="E5" s="179"/>
      <c r="F5" s="179"/>
      <c r="G5" s="179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1:20" ht="15" thickBot="1" x14ac:dyDescent="0.4">
      <c r="A6" s="180" t="s">
        <v>10</v>
      </c>
      <c r="B6" s="180"/>
      <c r="C6" s="180"/>
      <c r="D6" s="180"/>
      <c r="E6" s="180"/>
      <c r="F6" s="180"/>
      <c r="G6" s="180"/>
      <c r="I6" s="88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</row>
    <row r="7" spans="1:20" ht="15" thickBot="1" x14ac:dyDescent="0.4">
      <c r="A7" s="102" t="s">
        <v>11</v>
      </c>
      <c r="B7" s="103">
        <v>37.359930199525706</v>
      </c>
      <c r="C7" s="103">
        <v>27.130075389347503</v>
      </c>
      <c r="D7" s="103">
        <v>4.345840741391109E-2</v>
      </c>
      <c r="E7" s="103">
        <v>29.935972078145529</v>
      </c>
      <c r="F7" s="103">
        <v>0.57629743657212185</v>
      </c>
      <c r="G7" s="103">
        <v>4.7889111654036869</v>
      </c>
      <c r="I7" s="88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</row>
    <row r="8" spans="1:20" ht="15" thickBot="1" x14ac:dyDescent="0.4">
      <c r="A8" s="102" t="s">
        <v>12</v>
      </c>
      <c r="B8" s="103">
        <v>41.766535411363634</v>
      </c>
      <c r="C8" s="103">
        <v>16.422748164560176</v>
      </c>
      <c r="D8" s="103">
        <v>3.3471731914023049E-2</v>
      </c>
      <c r="E8" s="103">
        <v>37.824025796273034</v>
      </c>
      <c r="F8" s="103">
        <v>0.25647039372855407</v>
      </c>
      <c r="G8" s="103">
        <v>3.4089733423497539</v>
      </c>
      <c r="I8" s="90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</row>
    <row r="9" spans="1:20" ht="15" thickBot="1" x14ac:dyDescent="0.4">
      <c r="A9" s="102" t="s">
        <v>13</v>
      </c>
      <c r="B9" s="103">
        <v>36.694494945101361</v>
      </c>
      <c r="C9" s="103">
        <v>26.438292393622351</v>
      </c>
      <c r="D9" s="103">
        <v>8.5672539876865308E-2</v>
      </c>
      <c r="E9" s="103">
        <v>31.456622409244417</v>
      </c>
      <c r="F9" s="103">
        <v>0.35641053240482695</v>
      </c>
      <c r="G9" s="103">
        <v>4.9307039833665725</v>
      </c>
      <c r="I9" s="90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spans="1:20" ht="15" thickBot="1" x14ac:dyDescent="0.4">
      <c r="A10" s="102" t="s">
        <v>14</v>
      </c>
      <c r="B10" s="103">
        <v>43.75091557131617</v>
      </c>
      <c r="C10" s="103">
        <v>23.404475671767702</v>
      </c>
      <c r="D10" s="103">
        <v>5.0983274812374177E-3</v>
      </c>
      <c r="E10" s="103">
        <v>27.400800349225641</v>
      </c>
      <c r="F10" s="103">
        <v>0.16032421775086481</v>
      </c>
      <c r="G10" s="103">
        <v>4.9168502347544019</v>
      </c>
      <c r="I10" s="90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spans="1:20" ht="15" thickBot="1" x14ac:dyDescent="0.4">
      <c r="A11" s="102" t="s">
        <v>15</v>
      </c>
      <c r="B11" s="103">
        <v>42.492807540747378</v>
      </c>
      <c r="C11" s="103">
        <v>17.611545054139704</v>
      </c>
      <c r="D11" s="103">
        <v>3.7764572275507481E-2</v>
      </c>
      <c r="E11" s="103">
        <v>34.666974373480087</v>
      </c>
      <c r="F11" s="103">
        <v>0.4519469633662142</v>
      </c>
      <c r="G11" s="103">
        <v>4.7239243418827099</v>
      </c>
      <c r="I11" s="90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spans="1:20" ht="15" thickBot="1" x14ac:dyDescent="0.4">
      <c r="A12" s="102" t="s">
        <v>16</v>
      </c>
      <c r="B12" s="103">
        <v>65.138718018013591</v>
      </c>
      <c r="C12" s="103">
        <v>5.5966623706246779</v>
      </c>
      <c r="D12" s="103">
        <v>3.0891381195019496E-2</v>
      </c>
      <c r="E12" s="103">
        <v>19.973350463280372</v>
      </c>
      <c r="F12" s="103">
        <v>0.70612865558341942</v>
      </c>
      <c r="G12" s="103">
        <v>8.4779006487125823</v>
      </c>
      <c r="I12" s="90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spans="1:20" ht="15" thickBot="1" x14ac:dyDescent="0.4">
      <c r="A13" s="102" t="s">
        <v>17</v>
      </c>
      <c r="B13" s="103">
        <v>42.306678175773364</v>
      </c>
      <c r="C13" s="103">
        <v>16.510473830103049</v>
      </c>
      <c r="D13" s="103">
        <v>0</v>
      </c>
      <c r="E13" s="103">
        <v>31.519427661615438</v>
      </c>
      <c r="F13" s="103">
        <v>2.4857657833525741</v>
      </c>
      <c r="G13" s="103">
        <v>6.7929238034242836</v>
      </c>
      <c r="I13" s="90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spans="1:20" ht="15" thickBot="1" x14ac:dyDescent="0.4">
      <c r="A14" s="102" t="s">
        <v>18</v>
      </c>
      <c r="B14" s="103">
        <v>73.19935852090974</v>
      </c>
      <c r="C14" s="103">
        <v>0.94573253657515299</v>
      </c>
      <c r="D14" s="103">
        <v>0</v>
      </c>
      <c r="E14" s="103">
        <v>19.030289219493852</v>
      </c>
      <c r="F14" s="103">
        <v>3.9499741643729358</v>
      </c>
      <c r="G14" s="103">
        <v>2.8746455586484192</v>
      </c>
      <c r="I14" s="90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spans="1:20" ht="15" thickBot="1" x14ac:dyDescent="0.4">
      <c r="A15" s="102" t="s">
        <v>188</v>
      </c>
      <c r="B15" s="103">
        <v>71.487561617946298</v>
      </c>
      <c r="C15" s="103">
        <v>0</v>
      </c>
      <c r="D15" s="103">
        <v>0</v>
      </c>
      <c r="E15" s="103">
        <v>21.683814466307368</v>
      </c>
      <c r="F15" s="103">
        <v>2.1857591736180773</v>
      </c>
      <c r="G15" s="103">
        <v>4.6428647421280589</v>
      </c>
      <c r="I15" s="90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</row>
    <row r="16" spans="1:20" ht="15" thickBot="1" x14ac:dyDescent="0.4">
      <c r="A16" s="102" t="s">
        <v>189</v>
      </c>
      <c r="B16" s="103">
        <v>58.678995999425354</v>
      </c>
      <c r="C16" s="103">
        <v>4.2107525354384467</v>
      </c>
      <c r="D16" s="103">
        <v>5.3589959348065062E-2</v>
      </c>
      <c r="E16" s="103">
        <v>31.390850377163719</v>
      </c>
      <c r="F16" s="103">
        <v>1.4067475814390706</v>
      </c>
      <c r="G16" s="103">
        <v>4.2590635471849163</v>
      </c>
      <c r="I16" s="90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spans="1:20" ht="15" thickBot="1" x14ac:dyDescent="0.4">
      <c r="A17" s="102" t="s">
        <v>19</v>
      </c>
      <c r="B17" s="103">
        <v>41.582875881136246</v>
      </c>
      <c r="C17" s="103">
        <v>7.3798619090681257</v>
      </c>
      <c r="D17" s="103">
        <v>0</v>
      </c>
      <c r="E17" s="103">
        <v>45.71748021243264</v>
      </c>
      <c r="F17" s="103">
        <v>0.6225188620925225</v>
      </c>
      <c r="G17" s="103">
        <v>4.5893257573043913</v>
      </c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</row>
    <row r="18" spans="1:20" ht="15" thickBot="1" x14ac:dyDescent="0.4">
      <c r="A18" s="180" t="s">
        <v>20</v>
      </c>
      <c r="B18" s="180"/>
      <c r="C18" s="180"/>
      <c r="D18" s="180"/>
      <c r="E18" s="180"/>
      <c r="F18" s="180"/>
      <c r="G18" s="180"/>
      <c r="I18" s="90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spans="1:20" ht="15" thickBot="1" x14ac:dyDescent="0.4">
      <c r="A19" s="102" t="s">
        <v>21</v>
      </c>
      <c r="B19" s="103">
        <v>42.029340253534478</v>
      </c>
      <c r="C19" s="103">
        <v>9.5142993372323073</v>
      </c>
      <c r="D19" s="103">
        <v>2.967396334132142E-2</v>
      </c>
      <c r="E19" s="103">
        <v>42.76949152616524</v>
      </c>
      <c r="F19" s="103">
        <v>0.75590159061502837</v>
      </c>
      <c r="G19" s="103">
        <v>4.6954732575545757</v>
      </c>
      <c r="I19" s="90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0" spans="1:20" ht="15" thickBot="1" x14ac:dyDescent="0.4">
      <c r="A20" s="102" t="s">
        <v>22</v>
      </c>
      <c r="B20" s="103">
        <v>41.90099508495306</v>
      </c>
      <c r="C20" s="103">
        <v>22.391072791333794</v>
      </c>
      <c r="D20" s="103">
        <v>3.6856375130666939E-2</v>
      </c>
      <c r="E20" s="103">
        <v>30.378212043286606</v>
      </c>
      <c r="F20" s="103">
        <v>0.38933302236712125</v>
      </c>
      <c r="G20" s="103">
        <v>4.7548860268801176</v>
      </c>
      <c r="I20" s="90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</row>
    <row r="21" spans="1:20" ht="15" thickBot="1" x14ac:dyDescent="0.4">
      <c r="A21" s="180" t="s">
        <v>23</v>
      </c>
      <c r="B21" s="180"/>
      <c r="C21" s="180"/>
      <c r="D21" s="180"/>
      <c r="E21" s="180"/>
      <c r="F21" s="180"/>
      <c r="G21" s="180"/>
      <c r="I21" s="90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</row>
    <row r="22" spans="1:20" ht="15" thickBot="1" x14ac:dyDescent="0.4">
      <c r="A22" s="102" t="s">
        <v>24</v>
      </c>
      <c r="B22" s="103">
        <v>0.22251194930173185</v>
      </c>
      <c r="C22" s="103">
        <v>5.233098953875203E-2</v>
      </c>
      <c r="D22" s="103">
        <v>1.2675083010534157E-2</v>
      </c>
      <c r="E22" s="103">
        <v>98.459174951111379</v>
      </c>
      <c r="F22" s="103">
        <v>0</v>
      </c>
      <c r="G22" s="103">
        <v>0</v>
      </c>
      <c r="I22" s="90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20" ht="15" thickBot="1" x14ac:dyDescent="0.4">
      <c r="A23" s="102" t="s">
        <v>25</v>
      </c>
      <c r="B23" s="103">
        <v>48.659009610318776</v>
      </c>
      <c r="C23" s="103">
        <v>22.100726691354474</v>
      </c>
      <c r="D23" s="103">
        <v>3.5773927388459949E-2</v>
      </c>
      <c r="E23" s="103">
        <v>25.766097793608893</v>
      </c>
      <c r="F23" s="103">
        <v>0.57703024085753485</v>
      </c>
      <c r="G23" s="103">
        <v>2.8613617364676287</v>
      </c>
      <c r="I23" s="90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  <row r="24" spans="1:20" ht="15" thickBot="1" x14ac:dyDescent="0.4">
      <c r="A24" s="102" t="s">
        <v>26</v>
      </c>
      <c r="B24" s="103">
        <v>42.389918470141374</v>
      </c>
      <c r="C24" s="103">
        <v>19.38189275651618</v>
      </c>
      <c r="D24" s="103">
        <v>7.0187969550555118E-2</v>
      </c>
      <c r="E24" s="103">
        <v>0.25913741715457972</v>
      </c>
      <c r="F24" s="103">
        <v>0.31066040314125043</v>
      </c>
      <c r="G24" s="103">
        <v>37.588202983495719</v>
      </c>
      <c r="I24" s="90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</row>
    <row r="25" spans="1:20" ht="15" thickBot="1" x14ac:dyDescent="0.4">
      <c r="A25" s="180" t="s">
        <v>27</v>
      </c>
      <c r="B25" s="180"/>
      <c r="C25" s="180"/>
      <c r="D25" s="180"/>
      <c r="E25" s="180"/>
      <c r="F25" s="180"/>
      <c r="G25" s="180"/>
      <c r="I25" s="90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</row>
    <row r="26" spans="1:20" ht="15" thickBot="1" x14ac:dyDescent="0.4">
      <c r="A26" s="102" t="s">
        <v>28</v>
      </c>
      <c r="B26" s="103">
        <v>44.235322147890479</v>
      </c>
      <c r="C26" s="103">
        <v>12.154275915204678</v>
      </c>
      <c r="D26" s="103">
        <v>1.5732200865057503E-2</v>
      </c>
      <c r="E26" s="103">
        <v>42.33971777093987</v>
      </c>
      <c r="F26" s="103">
        <v>0.22066398294558093</v>
      </c>
      <c r="G26" s="103">
        <v>0.82432005698715605</v>
      </c>
      <c r="I26" s="90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</row>
    <row r="27" spans="1:20" ht="15" thickBot="1" x14ac:dyDescent="0.4">
      <c r="A27" s="102" t="s">
        <v>29</v>
      </c>
      <c r="B27" s="103">
        <v>39.860800391087523</v>
      </c>
      <c r="C27" s="103">
        <v>25.260861723172262</v>
      </c>
      <c r="D27" s="103">
        <v>5.2347386432607286E-2</v>
      </c>
      <c r="E27" s="103">
        <v>25.714634300402455</v>
      </c>
      <c r="F27" s="103">
        <v>0.72223387809125661</v>
      </c>
      <c r="G27" s="103">
        <v>8.267520931598094</v>
      </c>
      <c r="I27" s="90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</row>
    <row r="28" spans="1:20" ht="15" thickBot="1" x14ac:dyDescent="0.4">
      <c r="A28" s="104" t="s">
        <v>30</v>
      </c>
      <c r="B28" s="103">
        <v>41.934312378585183</v>
      </c>
      <c r="C28" s="103">
        <v>19.048373981921618</v>
      </c>
      <c r="D28" s="103">
        <v>3.4991883266882934E-2</v>
      </c>
      <c r="E28" s="103">
        <v>33.594880824648875</v>
      </c>
      <c r="F28" s="103">
        <v>0.4844910463098</v>
      </c>
      <c r="G28" s="103">
        <v>4.7394629867841047</v>
      </c>
    </row>
    <row r="29" spans="1:20" ht="15.5" x14ac:dyDescent="0.35">
      <c r="A29" s="178" t="s">
        <v>294</v>
      </c>
      <c r="B29" s="178"/>
      <c r="C29" s="178"/>
      <c r="D29" s="178"/>
      <c r="E29" s="178"/>
      <c r="F29" s="178"/>
      <c r="G29" s="178"/>
    </row>
  </sheetData>
  <mergeCells count="13">
    <mergeCell ref="A2:G2"/>
    <mergeCell ref="A4:A5"/>
    <mergeCell ref="B4:B5"/>
    <mergeCell ref="C4:C5"/>
    <mergeCell ref="D4:D5"/>
    <mergeCell ref="E4:E5"/>
    <mergeCell ref="F4:F5"/>
    <mergeCell ref="A29:G29"/>
    <mergeCell ref="G4:G5"/>
    <mergeCell ref="A25:G25"/>
    <mergeCell ref="A21:G21"/>
    <mergeCell ref="A6:G6"/>
    <mergeCell ref="A18:G18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E072-799B-4AA3-BC95-049E43200283}">
  <dimension ref="A1:G26"/>
  <sheetViews>
    <sheetView topLeftCell="A10" workbookViewId="0">
      <selection activeCell="A27" sqref="A27"/>
    </sheetView>
  </sheetViews>
  <sheetFormatPr baseColWidth="10" defaultRowHeight="14.5" x14ac:dyDescent="0.35"/>
  <cols>
    <col min="1" max="1" width="45.54296875" customWidth="1"/>
    <col min="2" max="2" width="37.453125" customWidth="1"/>
  </cols>
  <sheetData>
    <row r="1" spans="1:2" ht="48" customHeight="1" thickBot="1" x14ac:dyDescent="0.4">
      <c r="A1" s="183" t="s">
        <v>33</v>
      </c>
      <c r="B1" s="183"/>
    </row>
    <row r="2" spans="1:2" ht="16" thickBot="1" x14ac:dyDescent="0.4">
      <c r="A2" s="4" t="s">
        <v>290</v>
      </c>
      <c r="B2" s="5" t="s">
        <v>31</v>
      </c>
    </row>
    <row r="3" spans="1:2" ht="16" thickBot="1" x14ac:dyDescent="0.4">
      <c r="A3" s="184" t="s">
        <v>10</v>
      </c>
      <c r="B3" s="185"/>
    </row>
    <row r="4" spans="1:2" ht="16" thickBot="1" x14ac:dyDescent="0.4">
      <c r="A4" s="6" t="s">
        <v>11</v>
      </c>
      <c r="B4" s="77">
        <v>2.1770198237292986</v>
      </c>
    </row>
    <row r="5" spans="1:2" ht="16" thickBot="1" x14ac:dyDescent="0.4">
      <c r="A5" s="6" t="s">
        <v>12</v>
      </c>
      <c r="B5" s="77">
        <v>9.6180059427194493</v>
      </c>
    </row>
    <row r="6" spans="1:2" ht="16" thickBot="1" x14ac:dyDescent="0.4">
      <c r="A6" s="6" t="s">
        <v>13</v>
      </c>
      <c r="B6" s="77">
        <v>13.929210232651926</v>
      </c>
    </row>
    <row r="7" spans="1:2" ht="16" thickBot="1" x14ac:dyDescent="0.4">
      <c r="A7" s="6" t="s">
        <v>14</v>
      </c>
      <c r="B7" s="77">
        <v>0.68454278748704966</v>
      </c>
    </row>
    <row r="8" spans="1:2" ht="16" thickBot="1" x14ac:dyDescent="0.4">
      <c r="A8" s="6" t="s">
        <v>15</v>
      </c>
      <c r="B8" s="77">
        <v>6.1589799219012473</v>
      </c>
    </row>
    <row r="9" spans="1:2" ht="16" thickBot="1" x14ac:dyDescent="0.4">
      <c r="A9" s="6" t="s">
        <v>16</v>
      </c>
      <c r="B9" s="77">
        <v>0.30188440578397463</v>
      </c>
    </row>
    <row r="10" spans="1:2" ht="16" thickBot="1" x14ac:dyDescent="0.4">
      <c r="A10" s="6" t="s">
        <v>17</v>
      </c>
      <c r="B10" s="77">
        <v>3.8681733489454522</v>
      </c>
    </row>
    <row r="11" spans="1:2" ht="16" thickBot="1" x14ac:dyDescent="0.4">
      <c r="A11" s="6" t="s">
        <v>18</v>
      </c>
      <c r="B11" s="77">
        <v>2.0248348586107956</v>
      </c>
    </row>
    <row r="12" spans="1:2" ht="16" thickBot="1" x14ac:dyDescent="0.4">
      <c r="A12" s="6" t="s">
        <v>188</v>
      </c>
      <c r="B12" s="77">
        <v>0.11375009570394627</v>
      </c>
    </row>
    <row r="13" spans="1:2" ht="16" thickBot="1" x14ac:dyDescent="0.4">
      <c r="A13" s="6" t="s">
        <v>189</v>
      </c>
      <c r="B13" s="77">
        <v>0</v>
      </c>
    </row>
    <row r="14" spans="1:2" ht="16" thickBot="1" x14ac:dyDescent="0.4">
      <c r="A14" s="6" t="s">
        <v>19</v>
      </c>
      <c r="B14" s="77">
        <v>32.504948001795825</v>
      </c>
    </row>
    <row r="15" spans="1:2" ht="15.5" x14ac:dyDescent="0.35">
      <c r="A15" s="186" t="s">
        <v>20</v>
      </c>
      <c r="B15" s="187"/>
    </row>
    <row r="16" spans="1:2" ht="16" thickBot="1" x14ac:dyDescent="0.4">
      <c r="A16" s="6" t="s">
        <v>21</v>
      </c>
      <c r="B16" s="77">
        <v>21.059679161532348</v>
      </c>
    </row>
    <row r="17" spans="1:7" ht="16" thickBot="1" x14ac:dyDescent="0.4">
      <c r="A17" s="6" t="s">
        <v>22</v>
      </c>
      <c r="B17" s="77">
        <v>5.8793207738839319</v>
      </c>
    </row>
    <row r="18" spans="1:7" ht="15.5" x14ac:dyDescent="0.35">
      <c r="A18" s="186" t="s">
        <v>23</v>
      </c>
      <c r="B18" s="187"/>
    </row>
    <row r="19" spans="1:7" ht="16" thickBot="1" x14ac:dyDescent="0.4">
      <c r="A19" s="6" t="s">
        <v>32</v>
      </c>
      <c r="B19" s="77">
        <v>2.362445045619928</v>
      </c>
    </row>
    <row r="20" spans="1:7" ht="16" thickBot="1" x14ac:dyDescent="0.4">
      <c r="A20" s="6" t="s">
        <v>25</v>
      </c>
      <c r="B20" s="77">
        <v>16.352731104330122</v>
      </c>
    </row>
    <row r="21" spans="1:7" ht="16" thickBot="1" x14ac:dyDescent="0.4">
      <c r="A21" s="6" t="s">
        <v>26</v>
      </c>
      <c r="B21" s="77">
        <v>16.152455273509148</v>
      </c>
    </row>
    <row r="22" spans="1:7" ht="16" thickBot="1" x14ac:dyDescent="0.4">
      <c r="A22" s="184" t="s">
        <v>27</v>
      </c>
      <c r="B22" s="188"/>
    </row>
    <row r="23" spans="1:7" ht="16" thickBot="1" x14ac:dyDescent="0.4">
      <c r="A23" s="6" t="s">
        <v>28</v>
      </c>
      <c r="B23" s="77">
        <v>8.7040707063019411</v>
      </c>
    </row>
    <row r="24" spans="1:7" ht="16" thickBot="1" x14ac:dyDescent="0.4">
      <c r="A24" s="6" t="s">
        <v>29</v>
      </c>
      <c r="B24" s="77">
        <v>10.268310986093592</v>
      </c>
    </row>
    <row r="25" spans="1:7" ht="16" thickBot="1" x14ac:dyDescent="0.4">
      <c r="A25" s="7" t="s">
        <v>30</v>
      </c>
      <c r="B25" s="78">
        <v>9.4922460701443612</v>
      </c>
    </row>
    <row r="26" spans="1:7" ht="15.5" x14ac:dyDescent="0.35">
      <c r="A26" s="105" t="s">
        <v>294</v>
      </c>
      <c r="B26" s="105"/>
      <c r="C26" s="105"/>
      <c r="D26" s="105"/>
      <c r="E26" s="105"/>
      <c r="F26" s="105"/>
      <c r="G26" s="105"/>
    </row>
  </sheetData>
  <mergeCells count="5">
    <mergeCell ref="A1:B1"/>
    <mergeCell ref="A3:B3"/>
    <mergeCell ref="A15:B15"/>
    <mergeCell ref="A18:B18"/>
    <mergeCell ref="A22:B2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F277-72B3-4A1F-A87F-31CEDAC43992}">
  <dimension ref="A1:G23"/>
  <sheetViews>
    <sheetView topLeftCell="A11" workbookViewId="0">
      <selection activeCell="A24" sqref="A24"/>
    </sheetView>
  </sheetViews>
  <sheetFormatPr baseColWidth="10" defaultRowHeight="14.5" x14ac:dyDescent="0.35"/>
  <cols>
    <col min="1" max="1" width="34" customWidth="1"/>
    <col min="2" max="2" width="17.36328125" customWidth="1"/>
    <col min="4" max="4" width="18.36328125" customWidth="1"/>
    <col min="5" max="5" width="22" customWidth="1"/>
    <col min="6" max="6" width="18.90625" customWidth="1"/>
  </cols>
  <sheetData>
    <row r="1" spans="1:7" ht="15.5" x14ac:dyDescent="0.35">
      <c r="A1" s="189" t="s">
        <v>35</v>
      </c>
      <c r="B1" s="189"/>
      <c r="C1" s="189"/>
      <c r="D1" s="189"/>
      <c r="E1" s="189"/>
      <c r="F1" s="189"/>
      <c r="G1" s="189"/>
    </row>
    <row r="2" spans="1:7" ht="16" thickBot="1" x14ac:dyDescent="0.4">
      <c r="A2" s="3"/>
    </row>
    <row r="3" spans="1:7" ht="31.5" thickBot="1" x14ac:dyDescent="0.4">
      <c r="A3" s="146" t="s">
        <v>290</v>
      </c>
      <c r="B3" s="10" t="s">
        <v>190</v>
      </c>
      <c r="C3" s="10" t="s">
        <v>191</v>
      </c>
      <c r="D3" s="10" t="s">
        <v>192</v>
      </c>
      <c r="E3" s="10" t="s">
        <v>193</v>
      </c>
      <c r="F3" s="10" t="s">
        <v>194</v>
      </c>
      <c r="G3" s="10" t="s">
        <v>195</v>
      </c>
    </row>
    <row r="4" spans="1:7" ht="16" thickBot="1" x14ac:dyDescent="0.4">
      <c r="A4" s="184" t="s">
        <v>10</v>
      </c>
      <c r="B4" s="185"/>
      <c r="C4" s="185"/>
      <c r="D4" s="185"/>
      <c r="E4" s="185"/>
      <c r="F4" s="185"/>
      <c r="G4" s="188"/>
    </row>
    <row r="5" spans="1:7" ht="16" thickBot="1" x14ac:dyDescent="0.4">
      <c r="A5" s="6" t="s">
        <v>11</v>
      </c>
      <c r="B5" s="77">
        <v>0.7047347076535192</v>
      </c>
      <c r="C5" s="77">
        <v>35.510952298808441</v>
      </c>
      <c r="D5" s="77">
        <v>1.3030135375036533</v>
      </c>
      <c r="E5" s="77">
        <v>1.4988276824085163</v>
      </c>
      <c r="F5" s="77">
        <v>3.0982500350308944</v>
      </c>
      <c r="G5" s="77">
        <v>57.884221738595031</v>
      </c>
    </row>
    <row r="6" spans="1:7" ht="16" thickBot="1" x14ac:dyDescent="0.4">
      <c r="A6" s="6" t="s">
        <v>12</v>
      </c>
      <c r="B6" s="77">
        <v>0.6370523428521182</v>
      </c>
      <c r="C6" s="77">
        <v>46.218306433276439</v>
      </c>
      <c r="D6" s="77">
        <v>0.93939656941716587</v>
      </c>
      <c r="E6" s="77">
        <v>3.0992109091955622</v>
      </c>
      <c r="F6" s="77">
        <v>2.7546366647232046</v>
      </c>
      <c r="G6" s="77">
        <v>46.351397080535719</v>
      </c>
    </row>
    <row r="7" spans="1:7" ht="16" thickBot="1" x14ac:dyDescent="0.4">
      <c r="A7" s="6" t="s">
        <v>13</v>
      </c>
      <c r="B7" s="77">
        <v>0.97379852736240824</v>
      </c>
      <c r="C7" s="77">
        <v>29.195863123137023</v>
      </c>
      <c r="D7" s="77">
        <v>1.1891940075604863</v>
      </c>
      <c r="E7" s="77">
        <v>3.0918253767259571</v>
      </c>
      <c r="F7" s="77">
        <v>3.3574814144158105</v>
      </c>
      <c r="G7" s="77">
        <v>62.191837550798454</v>
      </c>
    </row>
    <row r="8" spans="1:7" ht="16" thickBot="1" x14ac:dyDescent="0.4">
      <c r="A8" s="6" t="s">
        <v>14</v>
      </c>
      <c r="B8" s="77">
        <v>0.23744494042254202</v>
      </c>
      <c r="C8" s="77">
        <v>60.587157822187379</v>
      </c>
      <c r="D8" s="77">
        <v>2.7517320685540745</v>
      </c>
      <c r="E8" s="77">
        <v>2.1222145486762658</v>
      </c>
      <c r="F8" s="77">
        <v>2.9838601678339876</v>
      </c>
      <c r="G8" s="77">
        <v>31.317590452325657</v>
      </c>
    </row>
    <row r="9" spans="1:7" ht="16" thickBot="1" x14ac:dyDescent="0.4">
      <c r="A9" s="6" t="s">
        <v>15</v>
      </c>
      <c r="B9" s="77">
        <v>0.84885579849880344</v>
      </c>
      <c r="C9" s="77">
        <v>51.437296655306277</v>
      </c>
      <c r="D9" s="77">
        <v>1.737087693991217</v>
      </c>
      <c r="E9" s="77">
        <v>2.949750481143862</v>
      </c>
      <c r="F9" s="77">
        <v>4.5763812372170616</v>
      </c>
      <c r="G9" s="77">
        <v>38.450628133842855</v>
      </c>
    </row>
    <row r="10" spans="1:7" ht="16" thickBot="1" x14ac:dyDescent="0.4">
      <c r="A10" s="6" t="s">
        <v>16</v>
      </c>
      <c r="B10" s="77">
        <v>0.48056417581342797</v>
      </c>
      <c r="C10" s="77">
        <v>73.368609491329025</v>
      </c>
      <c r="D10" s="77">
        <v>2.9762365670890234</v>
      </c>
      <c r="E10" s="77">
        <v>11.654819817550106</v>
      </c>
      <c r="F10" s="77">
        <v>6.3323396375414234</v>
      </c>
      <c r="G10" s="77">
        <v>5.1874303106769215</v>
      </c>
    </row>
    <row r="11" spans="1:7" ht="16" thickBot="1" x14ac:dyDescent="0.4">
      <c r="A11" s="6" t="s">
        <v>17</v>
      </c>
      <c r="B11" s="77">
        <v>0.60284602648550412</v>
      </c>
      <c r="C11" s="77">
        <v>51.081872323917644</v>
      </c>
      <c r="D11" s="77">
        <v>2.0965049606763686</v>
      </c>
      <c r="E11" s="77">
        <v>9.2491160326320738</v>
      </c>
      <c r="F11" s="77">
        <v>7.6408305687266314</v>
      </c>
      <c r="G11" s="77">
        <v>29.328830087561681</v>
      </c>
    </row>
    <row r="12" spans="1:7" ht="16" thickBot="1" x14ac:dyDescent="0.4">
      <c r="A12" s="6" t="s">
        <v>18</v>
      </c>
      <c r="B12" s="77">
        <v>4.5402901586517412</v>
      </c>
      <c r="C12" s="77">
        <v>68.632385625108455</v>
      </c>
      <c r="D12" s="77">
        <v>4.9262868900216121</v>
      </c>
      <c r="E12" s="77">
        <v>6.1246492972253428</v>
      </c>
      <c r="F12" s="77">
        <v>3.1598000081908633</v>
      </c>
      <c r="G12" s="77">
        <v>12.616588020801849</v>
      </c>
    </row>
    <row r="13" spans="1:7" ht="16" thickBot="1" x14ac:dyDescent="0.4">
      <c r="A13" s="6" t="s">
        <v>188</v>
      </c>
      <c r="B13" s="77">
        <v>0</v>
      </c>
      <c r="C13" s="77">
        <v>80.509677759864687</v>
      </c>
      <c r="D13" s="77">
        <v>0</v>
      </c>
      <c r="E13" s="77">
        <v>14.313808236301394</v>
      </c>
      <c r="F13" s="77">
        <v>1.1286585615807427</v>
      </c>
      <c r="G13" s="77">
        <v>4.0478554422531126</v>
      </c>
    </row>
    <row r="14" spans="1:7" ht="16" thickBot="1" x14ac:dyDescent="0.4">
      <c r="A14" s="6" t="s">
        <v>189</v>
      </c>
      <c r="B14" s="77">
        <v>0.93421037666082341</v>
      </c>
      <c r="C14" s="77">
        <v>74.283742641610701</v>
      </c>
      <c r="D14" s="77">
        <v>5.883240987639363</v>
      </c>
      <c r="E14" s="77">
        <v>11.37960379759207</v>
      </c>
      <c r="F14" s="77">
        <v>0.42074182634438267</v>
      </c>
      <c r="G14" s="77">
        <v>7.0984603701529574</v>
      </c>
    </row>
    <row r="15" spans="1:7" ht="16" thickBot="1" x14ac:dyDescent="0.4">
      <c r="A15" s="6" t="s">
        <v>19</v>
      </c>
      <c r="B15" s="77">
        <v>3.0244231193791387</v>
      </c>
      <c r="C15" s="77">
        <v>42.376132276568882</v>
      </c>
      <c r="D15" s="77">
        <v>2.9399720892133265</v>
      </c>
      <c r="E15" s="77">
        <v>3.9510273182513505</v>
      </c>
      <c r="F15" s="77">
        <v>4.736337001471056</v>
      </c>
      <c r="G15" s="77">
        <v>42.972108195116022</v>
      </c>
    </row>
    <row r="16" spans="1:7" ht="16" thickBot="1" x14ac:dyDescent="0.4">
      <c r="A16" s="184" t="s">
        <v>20</v>
      </c>
      <c r="B16" s="185"/>
      <c r="C16" s="185"/>
      <c r="D16" s="185"/>
      <c r="E16" s="185"/>
      <c r="F16" s="185"/>
      <c r="G16" s="188"/>
    </row>
    <row r="17" spans="1:7" ht="16" thickBot="1" x14ac:dyDescent="0.4">
      <c r="A17" s="6" t="s">
        <v>21</v>
      </c>
      <c r="B17" s="77">
        <v>2.4420370432161445</v>
      </c>
      <c r="C17" s="77">
        <v>45.168370194215122</v>
      </c>
      <c r="D17" s="77">
        <v>2.8083853657633226</v>
      </c>
      <c r="E17" s="77">
        <v>4.986038399640881</v>
      </c>
      <c r="F17" s="77">
        <v>5.3839635466561973</v>
      </c>
      <c r="G17" s="77">
        <v>39.211205450507315</v>
      </c>
    </row>
    <row r="18" spans="1:7" ht="16" thickBot="1" x14ac:dyDescent="0.4">
      <c r="A18" s="6" t="s">
        <v>22</v>
      </c>
      <c r="B18" s="77">
        <v>0.46265768501703303</v>
      </c>
      <c r="C18" s="77">
        <v>49.578315691969827</v>
      </c>
      <c r="D18" s="77">
        <v>1.7587791338440333</v>
      </c>
      <c r="E18" s="77">
        <v>3.4480910003995953</v>
      </c>
      <c r="F18" s="77">
        <v>3.2855721562651858</v>
      </c>
      <c r="G18" s="77">
        <v>41.466584332505043</v>
      </c>
    </row>
    <row r="19" spans="1:7" ht="16" thickBot="1" x14ac:dyDescent="0.4">
      <c r="A19" s="184" t="s">
        <v>34</v>
      </c>
      <c r="B19" s="185"/>
      <c r="C19" s="185"/>
      <c r="D19" s="185"/>
      <c r="E19" s="185"/>
      <c r="F19" s="185"/>
      <c r="G19" s="188"/>
    </row>
    <row r="20" spans="1:7" ht="16" thickBot="1" x14ac:dyDescent="0.4">
      <c r="A20" s="6" t="s">
        <v>28</v>
      </c>
      <c r="B20" s="77">
        <v>0.72640703324536016</v>
      </c>
      <c r="C20" s="77">
        <v>52.499890415781756</v>
      </c>
      <c r="D20" s="77">
        <v>2.1958540874467114</v>
      </c>
      <c r="E20" s="77">
        <v>0.33605867665105987</v>
      </c>
      <c r="F20" s="77">
        <v>0.91691990059129103</v>
      </c>
      <c r="G20" s="77">
        <v>43.324869886286038</v>
      </c>
    </row>
    <row r="21" spans="1:7" ht="16" thickBot="1" x14ac:dyDescent="0.4">
      <c r="A21" s="6" t="s">
        <v>29</v>
      </c>
      <c r="B21" s="77">
        <v>3.806087901605836</v>
      </c>
      <c r="C21" s="77">
        <v>1.0866604452355586</v>
      </c>
      <c r="D21" s="77">
        <v>5.5528598382353876E-2</v>
      </c>
      <c r="E21" s="77">
        <v>44.840268783431704</v>
      </c>
      <c r="F21" s="77">
        <v>37.803438364843146</v>
      </c>
      <c r="G21" s="77">
        <v>12.408015906501426</v>
      </c>
    </row>
    <row r="22" spans="1:7" ht="16" thickBot="1" x14ac:dyDescent="0.4">
      <c r="A22" s="7" t="s">
        <v>30</v>
      </c>
      <c r="B22" s="77">
        <v>0.96898258773233359</v>
      </c>
      <c r="C22" s="77">
        <v>48.450252384711874</v>
      </c>
      <c r="D22" s="77">
        <v>2.0272682292084951</v>
      </c>
      <c r="E22" s="77">
        <v>3.8414976831946985</v>
      </c>
      <c r="F22" s="77">
        <v>3.8223403165460521</v>
      </c>
      <c r="G22" s="77">
        <v>40.889658798608892</v>
      </c>
    </row>
    <row r="23" spans="1:7" ht="15.5" x14ac:dyDescent="0.35">
      <c r="A23" s="190" t="s">
        <v>295</v>
      </c>
      <c r="B23" s="190"/>
      <c r="C23" s="190"/>
      <c r="D23" s="190"/>
      <c r="E23" s="190"/>
      <c r="F23" s="190"/>
      <c r="G23" s="190"/>
    </row>
  </sheetData>
  <mergeCells count="5">
    <mergeCell ref="A4:G4"/>
    <mergeCell ref="A16:G16"/>
    <mergeCell ref="A19:G19"/>
    <mergeCell ref="A1:G1"/>
    <mergeCell ref="A23:G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3DD4-1D31-4F1A-84C6-91AB6DA52D42}">
  <dimension ref="A1:G22"/>
  <sheetViews>
    <sheetView topLeftCell="A9" workbookViewId="0">
      <selection activeCell="A14" sqref="A14:A15"/>
    </sheetView>
  </sheetViews>
  <sheetFormatPr baseColWidth="10" defaultRowHeight="14.5" x14ac:dyDescent="0.35"/>
  <cols>
    <col min="1" max="1" width="34.08984375" customWidth="1"/>
  </cols>
  <sheetData>
    <row r="1" spans="1:7" ht="51.75" customHeight="1" thickBot="1" x14ac:dyDescent="0.4">
      <c r="A1" s="183" t="s">
        <v>69</v>
      </c>
      <c r="B1" s="183"/>
      <c r="C1" s="183"/>
      <c r="D1" s="183"/>
      <c r="E1" s="183"/>
      <c r="F1" s="183"/>
      <c r="G1" s="183"/>
    </row>
    <row r="2" spans="1:7" ht="16" thickBot="1" x14ac:dyDescent="0.4">
      <c r="A2" s="194" t="s">
        <v>290</v>
      </c>
      <c r="B2" s="196" t="s">
        <v>64</v>
      </c>
      <c r="C2" s="197"/>
      <c r="D2" s="198"/>
      <c r="E2" s="199" t="s">
        <v>65</v>
      </c>
      <c r="F2" s="197"/>
      <c r="G2" s="198"/>
    </row>
    <row r="3" spans="1:7" ht="16" thickBot="1" x14ac:dyDescent="0.4">
      <c r="A3" s="195"/>
      <c r="B3" s="27" t="s">
        <v>48</v>
      </c>
      <c r="C3" s="27" t="s">
        <v>63</v>
      </c>
      <c r="D3" s="27" t="s">
        <v>30</v>
      </c>
      <c r="E3" s="27" t="s">
        <v>48</v>
      </c>
      <c r="F3" s="27" t="s">
        <v>63</v>
      </c>
      <c r="G3" s="27" t="s">
        <v>30</v>
      </c>
    </row>
    <row r="4" spans="1:7" ht="16" thickBot="1" x14ac:dyDescent="0.4">
      <c r="A4" s="191" t="s">
        <v>10</v>
      </c>
      <c r="B4" s="192"/>
      <c r="C4" s="192"/>
      <c r="D4" s="192"/>
      <c r="E4" s="192"/>
      <c r="F4" s="192"/>
      <c r="G4" s="200"/>
    </row>
    <row r="5" spans="1:7" ht="16" thickBot="1" x14ac:dyDescent="0.4">
      <c r="A5" s="28" t="s">
        <v>11</v>
      </c>
      <c r="B5" s="77">
        <v>3.9309155387225716</v>
      </c>
      <c r="C5" s="77">
        <v>5.2031955583709433</v>
      </c>
      <c r="D5" s="77">
        <v>4.4940164481562039</v>
      </c>
      <c r="E5" s="77">
        <v>7.8904386148639221</v>
      </c>
      <c r="F5" s="77">
        <v>4.0423848106443225</v>
      </c>
      <c r="G5" s="77">
        <v>6.4745681674326248</v>
      </c>
    </row>
    <row r="6" spans="1:7" ht="16" thickBot="1" x14ac:dyDescent="0.4">
      <c r="A6" s="28" t="s">
        <v>12</v>
      </c>
      <c r="B6" s="77">
        <v>3.8848787231153503</v>
      </c>
      <c r="C6" s="77">
        <v>3.0625732280432874</v>
      </c>
      <c r="D6" s="77">
        <v>3.4762661150543868</v>
      </c>
      <c r="E6" s="77">
        <v>9.3399664271045069</v>
      </c>
      <c r="F6" s="77">
        <v>2.964161163052724</v>
      </c>
      <c r="G6" s="77">
        <v>6.2106630377936298</v>
      </c>
    </row>
    <row r="7" spans="1:7" ht="16" thickBot="1" x14ac:dyDescent="0.4">
      <c r="A7" s="28" t="s">
        <v>13</v>
      </c>
      <c r="B7" s="77">
        <v>10.909367642100301</v>
      </c>
      <c r="C7" s="77">
        <v>7.0360429505222299</v>
      </c>
      <c r="D7" s="77">
        <v>9.0965207043483396</v>
      </c>
      <c r="E7" s="77">
        <v>19.610692510355658</v>
      </c>
      <c r="F7" s="77">
        <v>14.532009853563826</v>
      </c>
      <c r="G7" s="77">
        <v>17.243465361671593</v>
      </c>
    </row>
    <row r="8" spans="1:7" ht="16" thickBot="1" x14ac:dyDescent="0.4">
      <c r="A8" s="28" t="s">
        <v>14</v>
      </c>
      <c r="B8" s="77">
        <v>2.8225132602026441</v>
      </c>
      <c r="C8" s="77">
        <v>3.5314199230643251</v>
      </c>
      <c r="D8" s="77">
        <v>3.1495119368887243</v>
      </c>
      <c r="E8" s="77">
        <v>8.1526345368234026</v>
      </c>
      <c r="F8" s="77">
        <v>15.768714152429238</v>
      </c>
      <c r="G8" s="77">
        <v>12.034645745465051</v>
      </c>
    </row>
    <row r="9" spans="1:7" ht="16" thickBot="1" x14ac:dyDescent="0.4">
      <c r="A9" s="28" t="s">
        <v>15</v>
      </c>
      <c r="B9" s="77">
        <v>6.6489103270841801</v>
      </c>
      <c r="C9" s="77">
        <v>6.3902109090104577</v>
      </c>
      <c r="D9" s="77">
        <v>6.5163153993277838</v>
      </c>
      <c r="E9" s="77">
        <v>16.488521198349961</v>
      </c>
      <c r="F9" s="77">
        <v>12.044598304387982</v>
      </c>
      <c r="G9" s="77">
        <v>14.277777520095491</v>
      </c>
    </row>
    <row r="10" spans="1:7" ht="16" thickBot="1" x14ac:dyDescent="0.4">
      <c r="A10" s="28" t="s">
        <v>16</v>
      </c>
      <c r="B10" s="77">
        <v>1.0647346947154901</v>
      </c>
      <c r="C10" s="77">
        <v>0.57171504404578943</v>
      </c>
      <c r="D10" s="77">
        <v>0.83355305370951904</v>
      </c>
      <c r="E10" s="77">
        <v>2.1737728213075362</v>
      </c>
      <c r="F10" s="77">
        <v>10.938736219050773</v>
      </c>
      <c r="G10" s="77">
        <v>6.0671525731412244</v>
      </c>
    </row>
    <row r="11" spans="1:7" ht="16" thickBot="1" x14ac:dyDescent="0.4">
      <c r="A11" s="28" t="s">
        <v>17</v>
      </c>
      <c r="B11" s="77">
        <v>4.8991957775043424</v>
      </c>
      <c r="C11" s="77">
        <v>2.5038474293106532</v>
      </c>
      <c r="D11" s="77">
        <v>3.7487460493747293</v>
      </c>
      <c r="E11" s="77">
        <v>11.775415647297969</v>
      </c>
      <c r="F11" s="77">
        <v>10.597509686046692</v>
      </c>
      <c r="G11" s="77">
        <v>11.189902978361941</v>
      </c>
    </row>
    <row r="12" spans="1:7" ht="16" thickBot="1" x14ac:dyDescent="0.4">
      <c r="A12" s="28" t="s">
        <v>18</v>
      </c>
      <c r="B12" s="77">
        <v>1.5369326333192892</v>
      </c>
      <c r="C12" s="77">
        <v>1.9719782048191536</v>
      </c>
      <c r="D12" s="77">
        <v>1.7523920727200888</v>
      </c>
      <c r="E12" s="77">
        <v>20.435433322897619</v>
      </c>
      <c r="F12" s="77">
        <v>0</v>
      </c>
      <c r="G12" s="77">
        <v>13.84029420912934</v>
      </c>
    </row>
    <row r="13" spans="1:7" ht="16" thickBot="1" x14ac:dyDescent="0.4">
      <c r="A13" s="28" t="s">
        <v>19</v>
      </c>
      <c r="B13" s="77">
        <v>5.3876120368863409</v>
      </c>
      <c r="C13" s="77">
        <v>3.117934442757651</v>
      </c>
      <c r="D13" s="77">
        <v>4.2552562063400483</v>
      </c>
      <c r="E13" s="77">
        <v>15.89064752980458</v>
      </c>
      <c r="F13" s="77">
        <v>14.961782767696178</v>
      </c>
      <c r="G13" s="77">
        <v>15.442186013021638</v>
      </c>
    </row>
    <row r="14" spans="1:7" ht="16" thickBot="1" x14ac:dyDescent="0.4">
      <c r="A14" s="28" t="s">
        <v>188</v>
      </c>
      <c r="B14" s="77">
        <v>0</v>
      </c>
      <c r="C14" s="77">
        <v>0.48393173237556603</v>
      </c>
      <c r="D14" s="77">
        <v>0.19848881039218938</v>
      </c>
      <c r="E14" s="77">
        <v>0</v>
      </c>
      <c r="F14" s="77">
        <v>0</v>
      </c>
      <c r="G14" s="77">
        <v>0</v>
      </c>
    </row>
    <row r="15" spans="1:7" ht="16" thickBot="1" x14ac:dyDescent="0.4">
      <c r="A15" s="28" t="s">
        <v>189</v>
      </c>
      <c r="B15" s="77">
        <v>0</v>
      </c>
      <c r="C15" s="77">
        <v>6.8446674637136651</v>
      </c>
      <c r="D15" s="77">
        <v>3.6211868161508556</v>
      </c>
      <c r="E15" s="77">
        <v>8.5993621280274457</v>
      </c>
      <c r="F15" s="77">
        <v>30.978152352072531</v>
      </c>
      <c r="G15" s="77">
        <v>16.588394820580994</v>
      </c>
    </row>
    <row r="16" spans="1:7" ht="16" thickBot="1" x14ac:dyDescent="0.4">
      <c r="A16" s="191" t="s">
        <v>66</v>
      </c>
      <c r="B16" s="192"/>
      <c r="C16" s="192"/>
      <c r="D16" s="192"/>
      <c r="E16" s="192"/>
      <c r="F16" s="192"/>
      <c r="G16" s="193"/>
    </row>
    <row r="17" spans="1:7" ht="16" thickBot="1" x14ac:dyDescent="0.4">
      <c r="A17" s="28" t="s">
        <v>21</v>
      </c>
      <c r="B17" s="77">
        <v>7.2483453679864116</v>
      </c>
      <c r="C17" s="77">
        <v>4.628423090441391</v>
      </c>
      <c r="D17" s="77">
        <v>5.9631345356316112</v>
      </c>
      <c r="E17" s="77">
        <v>17.926974168788607</v>
      </c>
      <c r="F17" s="77">
        <v>15.973392122796353</v>
      </c>
      <c r="G17" s="77">
        <v>16.963218414359133</v>
      </c>
    </row>
    <row r="18" spans="1:7" ht="16" thickBot="1" x14ac:dyDescent="0.4">
      <c r="A18" s="29" t="s">
        <v>67</v>
      </c>
      <c r="B18" s="77">
        <v>5.3876120368863409</v>
      </c>
      <c r="C18" s="77">
        <v>3.117934442757651</v>
      </c>
      <c r="D18" s="77">
        <v>4.2552562063400483</v>
      </c>
      <c r="E18" s="77">
        <v>15.89064752980458</v>
      </c>
      <c r="F18" s="77">
        <v>14.961782767696178</v>
      </c>
      <c r="G18" s="77">
        <v>15.442186013021638</v>
      </c>
    </row>
    <row r="19" spans="1:7" ht="16" thickBot="1" x14ac:dyDescent="0.4">
      <c r="A19" s="29" t="s">
        <v>68</v>
      </c>
      <c r="B19" s="77">
        <v>9.1568154816774516</v>
      </c>
      <c r="C19" s="77">
        <v>6.2881541673325492</v>
      </c>
      <c r="D19" s="77">
        <v>7.7750058995499218</v>
      </c>
      <c r="E19" s="77">
        <v>20.690103103626271</v>
      </c>
      <c r="F19" s="77">
        <v>17.219719874731844</v>
      </c>
      <c r="G19" s="77">
        <v>18.930833542540391</v>
      </c>
    </row>
    <row r="20" spans="1:7" ht="16" thickBot="1" x14ac:dyDescent="0.4">
      <c r="A20" s="28" t="s">
        <v>22</v>
      </c>
      <c r="B20" s="77">
        <v>5.0147297250714615</v>
      </c>
      <c r="C20" s="77">
        <v>4.5069913668914223</v>
      </c>
      <c r="D20" s="77">
        <v>4.7738530184751395</v>
      </c>
      <c r="E20" s="77">
        <v>9.7510180013714063</v>
      </c>
      <c r="F20" s="77">
        <v>7.6900146275914256</v>
      </c>
      <c r="G20" s="77">
        <v>8.7915848887232428</v>
      </c>
    </row>
    <row r="21" spans="1:7" ht="16" thickBot="1" x14ac:dyDescent="0.4">
      <c r="A21" s="30" t="s">
        <v>30</v>
      </c>
      <c r="B21" s="77">
        <v>5.611833634758014</v>
      </c>
      <c r="C21" s="77">
        <v>4.5410138775371651</v>
      </c>
      <c r="D21" s="77">
        <v>5.0990977347686535</v>
      </c>
      <c r="E21" s="77">
        <v>13.036149343235076</v>
      </c>
      <c r="F21" s="77">
        <v>11.242438682946396</v>
      </c>
      <c r="G21" s="77">
        <v>12.18045853859576</v>
      </c>
    </row>
    <row r="22" spans="1:7" ht="15.5" x14ac:dyDescent="0.35">
      <c r="B22" s="105" t="s">
        <v>294</v>
      </c>
      <c r="C22" s="11"/>
    </row>
  </sheetData>
  <mergeCells count="6">
    <mergeCell ref="A1:G1"/>
    <mergeCell ref="A16:G16"/>
    <mergeCell ref="A2:A3"/>
    <mergeCell ref="B2:D2"/>
    <mergeCell ref="E2:G2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3680-8B41-490B-893B-4361ECC8DAFF}">
  <dimension ref="A1:F22"/>
  <sheetViews>
    <sheetView topLeftCell="A9" workbookViewId="0">
      <selection activeCell="A12" sqref="A12:XFD12"/>
    </sheetView>
  </sheetViews>
  <sheetFormatPr baseColWidth="10" defaultRowHeight="14.5" x14ac:dyDescent="0.35"/>
  <cols>
    <col min="1" max="1" width="35.453125" customWidth="1"/>
    <col min="2" max="2" width="22.90625" customWidth="1"/>
    <col min="3" max="3" width="18.6328125" customWidth="1"/>
    <col min="4" max="4" width="23.453125" customWidth="1"/>
    <col min="5" max="5" width="17.90625" customWidth="1"/>
  </cols>
  <sheetData>
    <row r="1" spans="1:6" ht="16" thickBot="1" x14ac:dyDescent="0.4">
      <c r="A1" s="201" t="s">
        <v>41</v>
      </c>
      <c r="B1" s="201"/>
      <c r="C1" s="201"/>
      <c r="D1" s="201"/>
      <c r="E1" s="201"/>
      <c r="F1" s="201"/>
    </row>
    <row r="2" spans="1:6" ht="16" thickBot="1" x14ac:dyDescent="0.4">
      <c r="A2" s="9" t="s">
        <v>290</v>
      </c>
      <c r="B2" s="10" t="s">
        <v>36</v>
      </c>
      <c r="C2" s="10" t="s">
        <v>37</v>
      </c>
      <c r="D2" s="10" t="s">
        <v>38</v>
      </c>
      <c r="E2" s="10" t="s">
        <v>39</v>
      </c>
      <c r="F2" s="10" t="s">
        <v>40</v>
      </c>
    </row>
    <row r="3" spans="1:6" ht="16" thickBot="1" x14ac:dyDescent="0.4">
      <c r="A3" s="184" t="s">
        <v>10</v>
      </c>
      <c r="B3" s="185"/>
      <c r="C3" s="185"/>
      <c r="D3" s="185"/>
      <c r="E3" s="185"/>
      <c r="F3" s="188"/>
    </row>
    <row r="4" spans="1:6" ht="16" thickBot="1" x14ac:dyDescent="0.4">
      <c r="A4" s="6" t="s">
        <v>11</v>
      </c>
      <c r="B4" s="77">
        <v>73.704605353139527</v>
      </c>
      <c r="C4" s="77">
        <v>13.467774785480454</v>
      </c>
      <c r="D4" s="77">
        <v>6.5381352961313519</v>
      </c>
      <c r="E4" s="77">
        <v>5.6833473499148086</v>
      </c>
      <c r="F4" s="77">
        <v>0.60613721533390152</v>
      </c>
    </row>
    <row r="5" spans="1:6" ht="16" thickBot="1" x14ac:dyDescent="0.4">
      <c r="A5" s="6" t="s">
        <v>12</v>
      </c>
      <c r="B5" s="77">
        <v>64.577358349899797</v>
      </c>
      <c r="C5" s="77">
        <v>10.282563074052245</v>
      </c>
      <c r="D5" s="77">
        <v>10.700133474246636</v>
      </c>
      <c r="E5" s="77">
        <v>9.4172800818638063</v>
      </c>
      <c r="F5" s="77">
        <v>5.0226650199377483</v>
      </c>
    </row>
    <row r="6" spans="1:6" ht="16" thickBot="1" x14ac:dyDescent="0.4">
      <c r="A6" s="6" t="s">
        <v>13</v>
      </c>
      <c r="B6" s="77">
        <v>64.660612947318455</v>
      </c>
      <c r="C6" s="77">
        <v>17.204641330914349</v>
      </c>
      <c r="D6" s="77">
        <v>7.9594843200803904</v>
      </c>
      <c r="E6" s="77">
        <v>8.8736303609814549</v>
      </c>
      <c r="F6" s="77">
        <v>1.3016310407054297</v>
      </c>
    </row>
    <row r="7" spans="1:6" ht="16" thickBot="1" x14ac:dyDescent="0.4">
      <c r="A7" s="6" t="s">
        <v>14</v>
      </c>
      <c r="B7" s="77">
        <v>80.444835546042711</v>
      </c>
      <c r="C7" s="77">
        <v>8.2075956526216558</v>
      </c>
      <c r="D7" s="77">
        <v>5.453214603245395</v>
      </c>
      <c r="E7" s="77">
        <v>4.4673327695227645</v>
      </c>
      <c r="F7" s="77">
        <v>1.4270214285673697</v>
      </c>
    </row>
    <row r="8" spans="1:6" ht="16" thickBot="1" x14ac:dyDescent="0.4">
      <c r="A8" s="6" t="s">
        <v>15</v>
      </c>
      <c r="B8" s="77">
        <v>82.679217279935074</v>
      </c>
      <c r="C8" s="77">
        <v>6.5818170630728892</v>
      </c>
      <c r="D8" s="77">
        <v>4.4762644939719776</v>
      </c>
      <c r="E8" s="77">
        <v>5.4672041481116125</v>
      </c>
      <c r="F8" s="77">
        <v>0.79549701490850344</v>
      </c>
    </row>
    <row r="9" spans="1:6" ht="16" thickBot="1" x14ac:dyDescent="0.4">
      <c r="A9" s="6" t="s">
        <v>16</v>
      </c>
      <c r="B9" s="77">
        <v>89.547007479145407</v>
      </c>
      <c r="C9" s="77">
        <v>4.4089763655287317</v>
      </c>
      <c r="D9" s="77">
        <v>3.4680028631969213</v>
      </c>
      <c r="E9" s="77">
        <v>1.4709356831275515</v>
      </c>
      <c r="F9" s="77">
        <v>1.105077609001355</v>
      </c>
    </row>
    <row r="10" spans="1:6" ht="16" thickBot="1" x14ac:dyDescent="0.4">
      <c r="A10" s="6" t="s">
        <v>17</v>
      </c>
      <c r="B10" s="77">
        <v>64.034046652046371</v>
      </c>
      <c r="C10" s="77">
        <v>15.494284183331915</v>
      </c>
      <c r="D10" s="77">
        <v>12.518693890254063</v>
      </c>
      <c r="E10" s="77">
        <v>6.9956093083374791</v>
      </c>
      <c r="F10" s="77">
        <v>0.95736596603007362</v>
      </c>
    </row>
    <row r="11" spans="1:6" ht="16" thickBot="1" x14ac:dyDescent="0.4">
      <c r="A11" s="6" t="s">
        <v>18</v>
      </c>
      <c r="B11" s="77">
        <v>73.851028406230739</v>
      </c>
      <c r="C11" s="77">
        <v>9.1902182406344046</v>
      </c>
      <c r="D11" s="77">
        <v>10.767548702153025</v>
      </c>
      <c r="E11" s="77">
        <v>4.0630190950332912</v>
      </c>
      <c r="F11" s="77">
        <v>2.1281855559484675</v>
      </c>
    </row>
    <row r="12" spans="1:6" ht="16" thickBot="1" x14ac:dyDescent="0.4">
      <c r="A12" s="6" t="s">
        <v>19</v>
      </c>
      <c r="B12" s="77">
        <v>38.600232192664095</v>
      </c>
      <c r="C12" s="77">
        <v>17.112607686507587</v>
      </c>
      <c r="D12" s="77">
        <v>15.283681869257071</v>
      </c>
      <c r="E12" s="77">
        <v>14.677197399754382</v>
      </c>
      <c r="F12" s="77">
        <v>14.326280851816717</v>
      </c>
    </row>
    <row r="13" spans="1:6" ht="16" thickBot="1" x14ac:dyDescent="0.4">
      <c r="A13" s="28" t="s">
        <v>188</v>
      </c>
      <c r="B13" s="77">
        <v>96.425194190288366</v>
      </c>
      <c r="C13" s="77">
        <v>3.3859756847422284</v>
      </c>
      <c r="D13" s="77">
        <v>0</v>
      </c>
      <c r="E13" s="77">
        <v>0.18883012496937629</v>
      </c>
      <c r="F13" s="77">
        <v>0</v>
      </c>
    </row>
    <row r="14" spans="1:6" ht="16" thickBot="1" x14ac:dyDescent="0.4">
      <c r="A14" s="28" t="s">
        <v>189</v>
      </c>
      <c r="B14" s="77">
        <v>86.975775298341645</v>
      </c>
      <c r="C14" s="77">
        <v>5.1432801140695537</v>
      </c>
      <c r="D14" s="77">
        <v>3.885520387712353</v>
      </c>
      <c r="E14" s="77">
        <v>3.9954241998765809</v>
      </c>
      <c r="F14" s="77">
        <v>0</v>
      </c>
    </row>
    <row r="15" spans="1:6" ht="16" thickBot="1" x14ac:dyDescent="0.4">
      <c r="A15" s="184" t="s">
        <v>20</v>
      </c>
      <c r="B15" s="185"/>
      <c r="C15" s="185"/>
      <c r="D15" s="185"/>
      <c r="E15" s="185"/>
      <c r="F15" s="188"/>
    </row>
    <row r="16" spans="1:6" ht="16" thickBot="1" x14ac:dyDescent="0.4">
      <c r="A16" s="6" t="s">
        <v>21</v>
      </c>
      <c r="B16" s="77">
        <v>46.748167185165208</v>
      </c>
      <c r="C16" s="77">
        <v>15.279135105976636</v>
      </c>
      <c r="D16" s="77">
        <v>13.995086293598632</v>
      </c>
      <c r="E16" s="77">
        <v>15.107333345645484</v>
      </c>
      <c r="F16" s="77">
        <v>8.8702780696129935</v>
      </c>
    </row>
    <row r="17" spans="1:6" ht="16" thickBot="1" x14ac:dyDescent="0.4">
      <c r="A17" s="6" t="s">
        <v>22</v>
      </c>
      <c r="B17" s="77">
        <v>78.724924435486827</v>
      </c>
      <c r="C17" s="77">
        <v>9.7404518962015736</v>
      </c>
      <c r="D17" s="77">
        <v>5.729727758355371</v>
      </c>
      <c r="E17" s="77">
        <v>4.4953957178349979</v>
      </c>
      <c r="F17" s="77">
        <v>1.3095001921214424</v>
      </c>
    </row>
    <row r="18" spans="1:6" ht="16" thickBot="1" x14ac:dyDescent="0.4">
      <c r="A18" s="184" t="s">
        <v>34</v>
      </c>
      <c r="B18" s="185"/>
      <c r="C18" s="185"/>
      <c r="D18" s="185"/>
      <c r="E18" s="185"/>
      <c r="F18" s="188"/>
    </row>
    <row r="19" spans="1:6" ht="16" thickBot="1" x14ac:dyDescent="0.4">
      <c r="A19" s="6" t="s">
        <v>28</v>
      </c>
      <c r="B19" s="77">
        <v>70.425880436759016</v>
      </c>
      <c r="C19" s="77">
        <v>11.180853612173378</v>
      </c>
      <c r="D19" s="77">
        <v>7.9085834327871414</v>
      </c>
      <c r="E19" s="77">
        <v>7.0958128984877478</v>
      </c>
      <c r="F19" s="77">
        <v>3.3888696197944657</v>
      </c>
    </row>
    <row r="20" spans="1:6" ht="16" thickBot="1" x14ac:dyDescent="0.4">
      <c r="A20" s="6" t="s">
        <v>29</v>
      </c>
      <c r="B20" s="77">
        <v>71.941689866323173</v>
      </c>
      <c r="C20" s="77">
        <v>10.881138546330741</v>
      </c>
      <c r="D20" s="77">
        <v>7.0887120020374175</v>
      </c>
      <c r="E20" s="77">
        <v>8.5445851266898902</v>
      </c>
      <c r="F20" s="77">
        <v>1.5438744586187241</v>
      </c>
    </row>
    <row r="21" spans="1:6" ht="16" thickBot="1" x14ac:dyDescent="0.4">
      <c r="A21" s="7" t="s">
        <v>30</v>
      </c>
      <c r="B21" s="77">
        <v>70.545275376881293</v>
      </c>
      <c r="C21" s="77">
        <v>11.157246117958104</v>
      </c>
      <c r="D21" s="77">
        <v>7.8440050639810464</v>
      </c>
      <c r="E21" s="77">
        <v>7.2099275556887719</v>
      </c>
      <c r="F21" s="77">
        <v>3.2435458854926651</v>
      </c>
    </row>
    <row r="22" spans="1:6" ht="15.5" x14ac:dyDescent="0.35">
      <c r="A22" s="190" t="s">
        <v>295</v>
      </c>
      <c r="B22" s="190"/>
      <c r="C22" s="190"/>
      <c r="D22" s="190"/>
      <c r="E22" s="190"/>
      <c r="F22" s="190"/>
    </row>
  </sheetData>
  <mergeCells count="5">
    <mergeCell ref="A3:F3"/>
    <mergeCell ref="A15:F15"/>
    <mergeCell ref="A18:F18"/>
    <mergeCell ref="A1:F1"/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40</vt:i4>
      </vt:variant>
    </vt:vector>
  </HeadingPairs>
  <TitlesOfParts>
    <vt:vector size="84" baseType="lpstr">
      <vt:lpstr>Feuil2</vt:lpstr>
      <vt:lpstr>Table de Matiere</vt:lpstr>
      <vt:lpstr>Synthèse</vt:lpstr>
      <vt:lpstr>CSD</vt:lpstr>
      <vt:lpstr>Tab1.1</vt:lpstr>
      <vt:lpstr>Tab1.2</vt:lpstr>
      <vt:lpstr>Tab1.3</vt:lpstr>
      <vt:lpstr>Tab2.6</vt:lpstr>
      <vt:lpstr>Tab1.4</vt:lpstr>
      <vt:lpstr>Tab1.6</vt:lpstr>
      <vt:lpstr>Education_Alpha</vt:lpstr>
      <vt:lpstr>Tab2.1</vt:lpstr>
      <vt:lpstr>Tab2.2</vt:lpstr>
      <vt:lpstr>Tab2.3</vt:lpstr>
      <vt:lpstr>Tab2.4</vt:lpstr>
      <vt:lpstr>Tab2.5</vt:lpstr>
      <vt:lpstr>Tab2.7</vt:lpstr>
      <vt:lpstr>Tab2.8</vt:lpstr>
      <vt:lpstr>Sante</vt:lpstr>
      <vt:lpstr>Tab3.1</vt:lpstr>
      <vt:lpstr>Tab3.2</vt:lpstr>
      <vt:lpstr>Tab3.3</vt:lpstr>
      <vt:lpstr>MENAGE</vt:lpstr>
      <vt:lpstr>Tab4.1</vt:lpstr>
      <vt:lpstr>Tab4.2</vt:lpstr>
      <vt:lpstr>Tab4.3</vt:lpstr>
      <vt:lpstr>Tab4.4</vt:lpstr>
      <vt:lpstr>Tab4.5</vt:lpstr>
      <vt:lpstr>Tab4.6</vt:lpstr>
      <vt:lpstr>Tab4.7</vt:lpstr>
      <vt:lpstr>Tab4.8</vt:lpstr>
      <vt:lpstr>Tab4.9</vt:lpstr>
      <vt:lpstr>Tab4.10</vt:lpstr>
      <vt:lpstr>Tab4.11</vt:lpstr>
      <vt:lpstr>Tab4.12</vt:lpstr>
      <vt:lpstr>Securite_ali</vt:lpstr>
      <vt:lpstr>Tab5.1</vt:lpstr>
      <vt:lpstr>Tab5.2</vt:lpstr>
      <vt:lpstr>Conso</vt:lpstr>
      <vt:lpstr>Tab6.1</vt:lpstr>
      <vt:lpstr>Tab6.2</vt:lpstr>
      <vt:lpstr>Tab6.3</vt:lpstr>
      <vt:lpstr>Tab6.4</vt:lpstr>
      <vt:lpstr>Tab6.5</vt:lpstr>
      <vt:lpstr>Tab4.1!_ftn1</vt:lpstr>
      <vt:lpstr>Tab4.1!_ftn2</vt:lpstr>
      <vt:lpstr>Tab4.1!_ftnref1</vt:lpstr>
      <vt:lpstr>Tab4.1!_ftnref2</vt:lpstr>
      <vt:lpstr>Tab4.1!_ftnref3</vt:lpstr>
      <vt:lpstr>Tab4.1!_Toc168913224</vt:lpstr>
      <vt:lpstr>Tab6.2!_Toc24969059</vt:lpstr>
      <vt:lpstr>Tab4.1!_Toc303084941</vt:lpstr>
      <vt:lpstr>Tab2.1!_Toc495579713</vt:lpstr>
      <vt:lpstr>Tab1.6!_Toc495579714</vt:lpstr>
      <vt:lpstr>Tab2.4!_Toc495579715</vt:lpstr>
      <vt:lpstr>Tab2.5!_Toc495579716</vt:lpstr>
      <vt:lpstr>Tab2.6!_Toc495579717</vt:lpstr>
      <vt:lpstr>Tab4.1!_Toc495579725</vt:lpstr>
      <vt:lpstr>Tab6.1!_Toc495579726</vt:lpstr>
      <vt:lpstr>Tab6.3!_Toc495579727</vt:lpstr>
      <vt:lpstr>Tab6.4!_Toc495579728</vt:lpstr>
      <vt:lpstr>Tab1.1!_Toc495579732</vt:lpstr>
      <vt:lpstr>Tab1.2!_Toc495579733</vt:lpstr>
      <vt:lpstr>Tab1.3!_Toc495579734</vt:lpstr>
      <vt:lpstr>Tab1.4!_Toc495579735</vt:lpstr>
      <vt:lpstr>Tab2.2!_Toc495579736</vt:lpstr>
      <vt:lpstr>Tab2.3!_Toc495579738</vt:lpstr>
      <vt:lpstr>Tab2.7!_Toc495579740</vt:lpstr>
      <vt:lpstr>Tab3.1!_Toc495579741</vt:lpstr>
      <vt:lpstr>Tab4.1!_Toc495579752</vt:lpstr>
      <vt:lpstr>Tab4.1!_Toc495579754</vt:lpstr>
      <vt:lpstr>Tab4.1!_Toc495579757</vt:lpstr>
      <vt:lpstr>Tab4.1!_Toc495579758</vt:lpstr>
      <vt:lpstr>Tab4.1!_Toc495579759</vt:lpstr>
      <vt:lpstr>Tab5.1!_Toc495579760</vt:lpstr>
      <vt:lpstr>Tab5.2!_Toc495579761</vt:lpstr>
      <vt:lpstr>Securite_ali!_Toc55223960</vt:lpstr>
      <vt:lpstr>Tab3.2!_Toc55224492</vt:lpstr>
      <vt:lpstr>Tab4.1!_Toc55224503</vt:lpstr>
      <vt:lpstr>Tab4.1!_Toc55224505</vt:lpstr>
      <vt:lpstr>Tab4.1!_Toc55224506</vt:lpstr>
      <vt:lpstr>Tab4.1!_Toc55224507</vt:lpstr>
      <vt:lpstr>Tab4.1!_Toc55224508</vt:lpstr>
      <vt:lpstr>Tab6.5!_Toc55224519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Gaston SODIO</cp:lastModifiedBy>
  <cp:lastPrinted>2020-12-04T08:40:12Z</cp:lastPrinted>
  <dcterms:created xsi:type="dcterms:W3CDTF">2020-12-04T08:11:16Z</dcterms:created>
  <dcterms:modified xsi:type="dcterms:W3CDTF">2023-08-03T15:21:34Z</dcterms:modified>
</cp:coreProperties>
</file>