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AIDARA\Docs_EMOP\EMOP_ed12_2023\EMOP2023_P2\Dossier P2_Aminata\Rapports\"/>
    </mc:Choice>
  </mc:AlternateContent>
  <xr:revisionPtr revIDLastSave="0" documentId="13_ncr:1_{D133B7F2-FDAF-4BA3-ACE2-BB5E6A66C1D8}" xr6:coauthVersionLast="47" xr6:coauthVersionMax="47" xr10:uidLastSave="{00000000-0000-0000-0000-000000000000}"/>
  <bookViews>
    <workbookView xWindow="-110" yWindow="-110" windowWidth="19420" windowHeight="10300" tabRatio="916" activeTab="1" xr2:uid="{46F41D09-25CE-4B66-BCBC-FBC88BFB4B17}"/>
  </bookViews>
  <sheets>
    <sheet name="Page de garde" sheetId="2" r:id="rId1"/>
    <sheet name="Table de Matiere" sheetId="1" r:id="rId2"/>
    <sheet name="Santé_ménage" sheetId="3" r:id="rId3"/>
    <sheet name="Tab1.1" sheetId="4" r:id="rId4"/>
    <sheet name="Tab1.2" sheetId="14" r:id="rId5"/>
    <sheet name="Tab1.3" sheetId="15" r:id="rId6"/>
    <sheet name="Tab1.4" sheetId="16" r:id="rId7"/>
    <sheet name="Tab1.5" sheetId="17" r:id="rId8"/>
    <sheet name="Tab1.6" sheetId="18" r:id="rId9"/>
    <sheet name="Tab1.7" sheetId="53" r:id="rId10"/>
    <sheet name="Tab1.8" sheetId="55" r:id="rId11"/>
    <sheet name="Tab1.9" sheetId="54" r:id="rId12"/>
    <sheet name="Environnement" sheetId="5" r:id="rId13"/>
    <sheet name="Tab2.1" sheetId="6" r:id="rId14"/>
    <sheet name="Tab2.2" sheetId="64" r:id="rId15"/>
    <sheet name="Tab2.3" sheetId="20" r:id="rId16"/>
    <sheet name="Tab2.4" sheetId="21" r:id="rId17"/>
    <sheet name="Tab2.5" sheetId="22" r:id="rId18"/>
    <sheet name="Tab2.6" sheetId="23" r:id="rId19"/>
    <sheet name="Pauvrete_subjective" sheetId="7" r:id="rId20"/>
    <sheet name="Tab3.1" sheetId="8" r:id="rId21"/>
    <sheet name="Tab3.2" sheetId="25" r:id="rId22"/>
    <sheet name="Tab3.3" sheetId="26" r:id="rId23"/>
    <sheet name="Tab3.4" sheetId="45" r:id="rId24"/>
    <sheet name="Tab3.5" sheetId="46" r:id="rId25"/>
    <sheet name="Tab3.6" sheetId="57" r:id="rId26"/>
    <sheet name="Tab3.7" sheetId="58" r:id="rId27"/>
    <sheet name="Tab3.8" sheetId="59" r:id="rId28"/>
    <sheet name="Tab3.9" sheetId="60" r:id="rId29"/>
    <sheet name="Tab3.10" sheetId="61" r:id="rId30"/>
    <sheet name="Tab3.11" sheetId="62" r:id="rId31"/>
    <sheet name="Tab3.12" sheetId="63" r:id="rId32"/>
    <sheet name="EMPLOI" sheetId="65" r:id="rId33"/>
    <sheet name="Tab4.1" sheetId="66" r:id="rId34"/>
    <sheet name="Tab4.2" sheetId="67" r:id="rId35"/>
    <sheet name="Tab4.3" sheetId="68" r:id="rId36"/>
    <sheet name="Tab4.4" sheetId="69" r:id="rId37"/>
    <sheet name="Tab4.5" sheetId="70" r:id="rId38"/>
    <sheet name="Tab4.6" sheetId="71" r:id="rId39"/>
    <sheet name="Tab4.7" sheetId="72" r:id="rId40"/>
    <sheet name="Tab4.8" sheetId="73" r:id="rId41"/>
    <sheet name="Tab4.9" sheetId="74" r:id="rId42"/>
    <sheet name="Conso" sheetId="13" r:id="rId43"/>
    <sheet name="Tab5.1" sheetId="48" r:id="rId44"/>
    <sheet name="Tab5.2" sheetId="49" r:id="rId45"/>
    <sheet name="Tab5.3" sheetId="50" r:id="rId46"/>
    <sheet name="Tab5.4" sheetId="51" r:id="rId47"/>
    <sheet name="Tab5.5" sheetId="52" r:id="rId48"/>
  </sheets>
  <definedNames>
    <definedName name="_ftn1" localSheetId="23">'Tab3.4'!$A$17</definedName>
    <definedName name="_ftnref1" localSheetId="23">'Tab3.4'!$F$3</definedName>
    <definedName name="_Hlk28104207" localSheetId="46">'Tab5.4'!$A$1</definedName>
    <definedName name="_Hlk57882524">#REF!</definedName>
    <definedName name="_Toc24969059" localSheetId="44">'Tab5.2'!#REF!</definedName>
    <definedName name="_Toc29306361" localSheetId="28">'Tab3.9'!$A$2</definedName>
    <definedName name="_Toc29306362" localSheetId="29">'Tab3.10'!$A$2</definedName>
    <definedName name="_Toc29306363" localSheetId="30">'Tab3.11'!$A$2</definedName>
    <definedName name="_Toc29306364" localSheetId="31">'Tab3.12'!$A$1</definedName>
    <definedName name="_Toc29306367" localSheetId="43">'Tab5.1'!$A$3</definedName>
    <definedName name="_Toc29306368" localSheetId="45">'Tab5.3'!$A$2</definedName>
    <definedName name="_Toc29306533" localSheetId="9">'Tab1.7'!$A$2</definedName>
    <definedName name="_Toc29306534" localSheetId="11">'Tab1.9'!$A$2</definedName>
    <definedName name="_Toc298741558" localSheetId="18">'Tab2.6'!#REF!</definedName>
    <definedName name="_Toc316035882" localSheetId="7">'Tab1.5'!$A$3</definedName>
    <definedName name="_Toc365030633">#REF!</definedName>
    <definedName name="_Toc365030868">#REF!</definedName>
    <definedName name="_Toc495579713" localSheetId="7">'Tab1.5'!$A$1</definedName>
    <definedName name="_Toc495579714" localSheetId="8">'Tab1.6'!$A$1</definedName>
    <definedName name="_Toc495579715" localSheetId="15">'Tab2.3'!$A$1</definedName>
    <definedName name="_Toc495579716" localSheetId="16">'Tab2.4'!$A$1</definedName>
    <definedName name="_Toc495579717" localSheetId="17">'Tab2.5'!$A$1</definedName>
    <definedName name="_Toc495579720">#REF!</definedName>
    <definedName name="_Toc495579726" localSheetId="43">'Tab5.1'!#REF!</definedName>
    <definedName name="_Toc495579727" localSheetId="45">'Tab5.3'!#REF!</definedName>
    <definedName name="_Toc495579728" localSheetId="46">'Tab5.4'!#REF!</definedName>
    <definedName name="_Toc495579732" localSheetId="3">'Tab1.1'!#REF!</definedName>
    <definedName name="_Toc495579733" localSheetId="4">'Tab1.2'!$A$1</definedName>
    <definedName name="_Toc495579734" localSheetId="5">'Tab1.3'!$A$1</definedName>
    <definedName name="_Toc495579735" localSheetId="6">'Tab1.4'!$A$1</definedName>
    <definedName name="_Toc495579736" localSheetId="13">'Tab2.1'!$A$1</definedName>
    <definedName name="_Toc495579738">#REF!</definedName>
    <definedName name="_Toc495579740" localSheetId="18">'Tab2.6'!$A$2</definedName>
    <definedName name="_Toc495579741" localSheetId="20">'Tab3.1'!$A$1</definedName>
    <definedName name="_Toc495579748">#REF!</definedName>
    <definedName name="_Toc495579752">#REF!</definedName>
    <definedName name="_Toc495579760" localSheetId="24">'Tab3.5'!#REF!</definedName>
    <definedName name="_Toc495579761">#REF!</definedName>
    <definedName name="_Toc55223960" localSheetId="23">'Tab3.4'!#REF!</definedName>
    <definedName name="_Toc55224492" localSheetId="21">'Tab3.2'!$A$1</definedName>
    <definedName name="_Toc55224494">#REF!</definedName>
    <definedName name="_Toc55224499">#REF!</definedName>
    <definedName name="_Toc55224500">#REF!</definedName>
    <definedName name="_Toc55224519" localSheetId="47">'Tab5.5'!#REF!</definedName>
    <definedName name="_Toc60683854" localSheetId="10">'Tab1.8'!$A$2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66" l="1"/>
  <c r="F23" i="66"/>
  <c r="D8" i="50"/>
  <c r="C8" i="50"/>
  <c r="B8" i="50"/>
  <c r="G31" i="70"/>
  <c r="G30" i="70"/>
  <c r="G29" i="70"/>
  <c r="G28" i="70"/>
  <c r="G27" i="70"/>
  <c r="G26" i="70"/>
  <c r="G24" i="70"/>
  <c r="G23" i="70"/>
  <c r="G19" i="70"/>
  <c r="G20" i="70"/>
  <c r="G21" i="70"/>
  <c r="G18" i="70"/>
  <c r="G7" i="70"/>
  <c r="G8" i="70"/>
  <c r="G9" i="70"/>
  <c r="G10" i="70"/>
  <c r="G11" i="70"/>
  <c r="G12" i="70"/>
  <c r="G13" i="70"/>
  <c r="G14" i="70"/>
  <c r="G15" i="70"/>
  <c r="G16" i="70"/>
  <c r="G6" i="70"/>
  <c r="D19" i="61" l="1"/>
  <c r="C19" i="61"/>
  <c r="B19" i="61"/>
  <c r="E19" i="61" s="1"/>
  <c r="C18" i="46"/>
  <c r="D18" i="46"/>
  <c r="E18" i="46"/>
  <c r="F18" i="46"/>
  <c r="G18" i="46"/>
  <c r="H18" i="46"/>
  <c r="I18" i="46"/>
  <c r="B18" i="46"/>
  <c r="A43" i="1" l="1"/>
  <c r="A42" i="1"/>
  <c r="A41" i="1"/>
  <c r="A40" i="1"/>
  <c r="A39" i="1"/>
  <c r="A38" i="1"/>
  <c r="A37" i="1"/>
  <c r="A36" i="1"/>
  <c r="A35" i="1"/>
  <c r="A34" i="1"/>
  <c r="A5" i="1"/>
  <c r="A16" i="1"/>
  <c r="A49" i="1" l="1"/>
  <c r="A48" i="1"/>
  <c r="A47" i="1"/>
  <c r="A46" i="1"/>
  <c r="A45" i="1"/>
  <c r="A44" i="1"/>
  <c r="A33" i="1"/>
  <c r="A32" i="1"/>
  <c r="A31" i="1"/>
  <c r="A30" i="1"/>
  <c r="A29" i="1"/>
  <c r="A28" i="1"/>
  <c r="A27" i="1"/>
  <c r="A25" i="1"/>
  <c r="A26" i="1"/>
  <c r="A21" i="1"/>
  <c r="A14" i="1"/>
  <c r="A13" i="1"/>
  <c r="A12" i="1"/>
  <c r="A11" i="1"/>
  <c r="A4" i="1"/>
  <c r="A24" i="1" l="1"/>
  <c r="A23" i="1"/>
  <c r="A22" i="1"/>
  <c r="A20" i="1"/>
  <c r="A19" i="1"/>
  <c r="A18" i="1"/>
  <c r="A17" i="1"/>
  <c r="A15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<sst xmlns="http://schemas.openxmlformats.org/spreadsheetml/2006/main" count="1381" uniqueCount="354">
  <si>
    <t>Région</t>
  </si>
  <si>
    <t>Kayes</t>
  </si>
  <si>
    <t>Koulikoro</t>
  </si>
  <si>
    <t>Sikasso</t>
  </si>
  <si>
    <t>Ségou</t>
  </si>
  <si>
    <t>Mopti</t>
  </si>
  <si>
    <t>Tombouctou</t>
  </si>
  <si>
    <t>Gao</t>
  </si>
  <si>
    <t>Kidal</t>
  </si>
  <si>
    <t>Bamako</t>
  </si>
  <si>
    <t>Milieu</t>
  </si>
  <si>
    <t>Urbain</t>
  </si>
  <si>
    <t>Rural</t>
  </si>
  <si>
    <t>Sexe</t>
  </si>
  <si>
    <t>Ensemble</t>
  </si>
  <si>
    <t>%</t>
  </si>
  <si>
    <t xml:space="preserve"> Fondamental 1</t>
  </si>
  <si>
    <t>Masculin</t>
  </si>
  <si>
    <t>Autre</t>
  </si>
  <si>
    <t xml:space="preserve">     'Bamako</t>
  </si>
  <si>
    <t xml:space="preserve">     'Autres Villes</t>
  </si>
  <si>
    <t>Féminin</t>
  </si>
  <si>
    <t>Age</t>
  </si>
  <si>
    <t xml:space="preserve"> Moins de 5 ans</t>
  </si>
  <si>
    <t>5 - 10 ans</t>
  </si>
  <si>
    <t>11 -14 ans</t>
  </si>
  <si>
    <t>15 - 59 ans</t>
  </si>
  <si>
    <t xml:space="preserve"> 60 ans et plus</t>
  </si>
  <si>
    <t>Niveau d'instruction</t>
  </si>
  <si>
    <t>Aucun niveau</t>
  </si>
  <si>
    <t>Fondamental 2</t>
  </si>
  <si>
    <t>Secondaire</t>
  </si>
  <si>
    <t>Supérieur</t>
  </si>
  <si>
    <t>Maux de ventre</t>
  </si>
  <si>
    <t xml:space="preserve"> Bamako</t>
  </si>
  <si>
    <t>Moins de 5 ans</t>
  </si>
  <si>
    <t>60 ans et plus</t>
  </si>
  <si>
    <t>Total</t>
  </si>
  <si>
    <t>Niveau d’instruction</t>
  </si>
  <si>
    <t>Autres</t>
  </si>
  <si>
    <t>Moyenne</t>
  </si>
  <si>
    <t>Dépenses des ménages</t>
  </si>
  <si>
    <t>Dépenses par tête</t>
  </si>
  <si>
    <t>Dépenses par équivalent adulte</t>
  </si>
  <si>
    <t>Achats</t>
  </si>
  <si>
    <t>Autoconsommation</t>
  </si>
  <si>
    <t>Cadeau</t>
  </si>
  <si>
    <t>Mode d’acquisition</t>
  </si>
  <si>
    <t>Part budgétaire %</t>
  </si>
  <si>
    <t>Montant trimestriel (milliard de FCFA)</t>
  </si>
  <si>
    <t>Part budgétaire   %</t>
  </si>
  <si>
    <t>Alimentation et Boissons non alcoolisées</t>
  </si>
  <si>
    <t>Boissons alcoolisées, Tabac et Stupéfiants</t>
  </si>
  <si>
    <t>Articles d'Habillements et Chaussures</t>
  </si>
  <si>
    <t>Logements, Eau, Électricité, Gaz et Autres Combustibles</t>
  </si>
  <si>
    <t>Meubles, Articles de ménages et Entretien</t>
  </si>
  <si>
    <t>Santé</t>
  </si>
  <si>
    <t>Transport</t>
  </si>
  <si>
    <t>Communication</t>
  </si>
  <si>
    <t>Loisirs et Cultures</t>
  </si>
  <si>
    <t>Enseignements</t>
  </si>
  <si>
    <t>Restaurants et Hôtels</t>
  </si>
  <si>
    <t>Biens et Services Divers</t>
  </si>
  <si>
    <t>Logements, Eau, Electricité, Gaz et Autres Combustibles</t>
  </si>
  <si>
    <t>Biens et services Divers</t>
  </si>
  <si>
    <t>TABLE DES MATIERES</t>
  </si>
  <si>
    <t>Page</t>
  </si>
  <si>
    <t>1.	SANTE DES MEMBRES DU MENAGE</t>
  </si>
  <si>
    <t>Tableau 1- 1 : Évolution des taux de morbidité, par groupe d’âge selon le sexe (%)</t>
  </si>
  <si>
    <t>Tableau 1- 2 : Taux de morbidité par région, milieu et niveau d’instruction du chef de ménage selon le groupe d’âges au cours des trois derniers mois (%)</t>
  </si>
  <si>
    <t>5-10 ans</t>
  </si>
  <si>
    <t>11-14 ans</t>
  </si>
  <si>
    <t>15-59 ans</t>
  </si>
  <si>
    <t xml:space="preserve">  'Bamako</t>
  </si>
  <si>
    <t xml:space="preserve">  'Autres villes</t>
  </si>
  <si>
    <t>Niveau d’instruction du chef de ménage</t>
  </si>
  <si>
    <t>Fondamental 1</t>
  </si>
  <si>
    <t xml:space="preserve">Ensemble </t>
  </si>
  <si>
    <t>Tableau 1- 3: Prévalence de certaines maladies par région, milieu et tranche d’âge de la population (%)</t>
  </si>
  <si>
    <t>Paludisme</t>
  </si>
  <si>
    <t>Diarhée</t>
  </si>
  <si>
    <t>Douleurs dans le dos/membre/articulations</t>
  </si>
  <si>
    <t>Toux</t>
  </si>
  <si>
    <t>Problème de peau</t>
  </si>
  <si>
    <t>Problème d'oreille/nez/gorge</t>
  </si>
  <si>
    <t>Problème d'oeil</t>
  </si>
  <si>
    <t>Problème dentaire</t>
  </si>
  <si>
    <t>Blessure/fracture/entorse</t>
  </si>
  <si>
    <t>Tension/Diabète</t>
  </si>
  <si>
    <t xml:space="preserve"> Maux de tête/cephalées</t>
  </si>
  <si>
    <t>Groupe d'âge de l'individu</t>
  </si>
  <si>
    <t>Tableau 1- 4: Taux de fréquentation des infrastructures  sanitaires selon le type d’infrastructure (%)</t>
  </si>
  <si>
    <t>Traditionnelles</t>
  </si>
  <si>
    <t>Sexe du chef de ménage</t>
  </si>
  <si>
    <t>Feminin</t>
  </si>
  <si>
    <t>Tableau 1- 5: Répartition de la population ayant consulté des infrastructures sanitaires par région, milieu et niveau d’instruction du chef de ménage selon le type d’infra structure (%)</t>
  </si>
  <si>
    <t>Hôpital public</t>
  </si>
  <si>
    <t>CSCOM</t>
  </si>
  <si>
    <t>CS Ref ou des Cercles</t>
  </si>
  <si>
    <t>Cabinet médical/Dentiste privé</t>
  </si>
  <si>
    <t>Cabinet de soins privé</t>
  </si>
  <si>
    <t>Clinique privée</t>
  </si>
  <si>
    <t>Guéris-seur / Mara-bout</t>
  </si>
  <si>
    <t>Pharmacie / Pharmacien</t>
  </si>
  <si>
    <t>Centre de santé confes-sionnel</t>
  </si>
  <si>
    <t>Autres Publics</t>
  </si>
  <si>
    <t>Autres Privés ou ONG</t>
  </si>
  <si>
    <t>Tableau 1- 6: Répartition de la population par région et milieu selon la distance parcourue pour atteindre le service de santé où la consultation a eu lieu principalement (%)</t>
  </si>
  <si>
    <t>Moins d'un Km</t>
  </si>
  <si>
    <t>1 - 2 Km</t>
  </si>
  <si>
    <t>2 - 5 Km</t>
  </si>
  <si>
    <t>5 - 15 Km</t>
  </si>
  <si>
    <t>Plus de 15 Km</t>
  </si>
  <si>
    <t>Proportion des personnes ayant eu de problème lors de la consultation</t>
  </si>
  <si>
    <t>Enemble</t>
  </si>
  <si>
    <t>Tableau 1- 7: Population ayant été consultée et qui a rencontré des problèmes, par région (%)</t>
  </si>
  <si>
    <t>Type de problème</t>
  </si>
  <si>
    <t>Trop cher</t>
  </si>
  <si>
    <t>Temps d'attente trop long</t>
  </si>
  <si>
    <t>Traitement inefficace</t>
  </si>
  <si>
    <t>Mauvais accueil</t>
  </si>
  <si>
    <t>Absence/retard du personnel médical</t>
  </si>
  <si>
    <t xml:space="preserve"> Médicaments non disponibles</t>
  </si>
  <si>
    <t>Pas de personnel formé</t>
  </si>
  <si>
    <t xml:space="preserve"> Établissement pas propre</t>
  </si>
  <si>
    <t>Tableau 1- 8: Opinions de la population ayant rencontrée des problèmes au cours de leur consultation selon le type de problème (%)</t>
  </si>
  <si>
    <t>Automédication</t>
  </si>
  <si>
    <t>Pas nécessaire</t>
  </si>
  <si>
    <t>Trop éloigné</t>
  </si>
  <si>
    <t>Manque de confiance</t>
  </si>
  <si>
    <t>Tableau 1- 9: Opinion de la population qui a été malade sans consulter un service médical, selon les raisons de non-utilisation (%)</t>
  </si>
  <si>
    <t>3.	PAUVRETE SUBJECTIVE</t>
  </si>
  <si>
    <t>Tableau 3- 1: Répartition des ménages par région, milieu et sexe du chef de ménage selon l'appréciation du niveau de vie par rapport au revenu (%)</t>
  </si>
  <si>
    <t>Bien</t>
  </si>
  <si>
    <t>Assez bien</t>
  </si>
  <si>
    <t>Passablement</t>
  </si>
  <si>
    <t>Difficilement</t>
  </si>
  <si>
    <t>Milieu </t>
  </si>
  <si>
    <t>Sexe du chef de ménage </t>
  </si>
  <si>
    <t>Tableau 3- 2: Répartition des ménages par région, milieu de résidence selon leur appréciation du niveau de vie par rapport à la situation de pauvreté (%)</t>
  </si>
  <si>
    <t>Pauvres</t>
  </si>
  <si>
    <t>Ni pauvres ni riches</t>
  </si>
  <si>
    <t>Riches</t>
  </si>
  <si>
    <t>Tableau 3- 3: Perception des ménages sur les besoins minimums nécessaires pour avoir des conditions de vie acceptable (%)</t>
  </si>
  <si>
    <t>Prendre trois repas tous les jours</t>
  </si>
  <si>
    <t>Oui, indispensable</t>
  </si>
  <si>
    <t>Oui, plutôt nécessaire</t>
  </si>
  <si>
    <t>Non</t>
  </si>
  <si>
    <t>Manger de la viande ou du poisson tous les jours</t>
  </si>
  <si>
    <t>Avoir plusieurs vêtements (au moins deux)</t>
  </si>
  <si>
    <t>Avoir plusieurs chaussures (au moins deux)</t>
  </si>
  <si>
    <t>Avoir un logement spacieux (loué ou non)</t>
  </si>
  <si>
    <t>Avoir accès à l'eau potable</t>
  </si>
  <si>
    <t>Avoir accès à l'électricité</t>
  </si>
  <si>
    <t>Pouvoir se soigner quand on est malade</t>
  </si>
  <si>
    <t>Pouvoir s'occuper de son corps (savon, coiffeur, etc.)</t>
  </si>
  <si>
    <t>Avoir un emploi stable et durable</t>
  </si>
  <si>
    <t>Ne pas travailler nuit et jour</t>
  </si>
  <si>
    <t>Pouvoir prendre des transports collectifs en cas de besoin</t>
  </si>
  <si>
    <t>Avoir un moyen personnel de transport (voiture, moto, bicyclette, etc.)</t>
  </si>
  <si>
    <t>Pouvoir envoyer des enfants à l'école</t>
  </si>
  <si>
    <t>Pouvoir acheter un poste de télévision</t>
  </si>
  <si>
    <t>Très Satisfait</t>
  </si>
  <si>
    <t>Satisfait</t>
  </si>
  <si>
    <t>Pas vraiment satisfait</t>
  </si>
  <si>
    <t>Pas du tout satisfait</t>
  </si>
  <si>
    <t>Sol[1]de d'opinion</t>
  </si>
  <si>
    <t>Prendre trois repas par jour tous les jours</t>
  </si>
  <si>
    <t>Consommation de la viande ou du poisson par jour</t>
  </si>
  <si>
    <t>Vêtements pour vous et votre ménage</t>
  </si>
  <si>
    <t>Chaussures pour vous et votre ménage</t>
  </si>
  <si>
    <t>Votre logement</t>
  </si>
  <si>
    <t>Accès à l'eau potable</t>
  </si>
  <si>
    <t>Accès à l'électricité</t>
  </si>
  <si>
    <t>Soins, médicaments en cas de maladie</t>
  </si>
  <si>
    <t xml:space="preserve">Propreté, soins du corps </t>
  </si>
  <si>
    <t>Moyens de transport utilisés</t>
  </si>
  <si>
    <t>Éducation des enfants</t>
  </si>
  <si>
    <t>[1] Solde de l’opinion : C’est la somme des avis positifs (très satisfait et Satisfait) moins la somme des avis négatifs (Pas vraiment satisfait et Pas du tout satisfait).</t>
  </si>
  <si>
    <t>Tableau 3- 4: Situation de satisfaction des ménages par rapport aux besoins minimums de base (%)</t>
  </si>
  <si>
    <t>Satisfaction par rapport à prendre trois repas par jour tous les jours dans votre ménage</t>
  </si>
  <si>
    <t>Satisfaction par rapport à Votre logement</t>
  </si>
  <si>
    <t>Très satisfait</t>
  </si>
  <si>
    <t>Sexe du chef de ménage (ou du répondant)</t>
  </si>
  <si>
    <t>Satisfaction par rapport à Accès à l'eau potable</t>
  </si>
  <si>
    <t>Satisfaction par rapport à Accès à l'électricité</t>
  </si>
  <si>
    <t>Tableau 3- 5: Répartition des ménages (%) par région, milieu et sexe selon le degré de satisfaction des besoins « prendre trois repas par jour tous les jours dans votre ménage » et  «  logement »</t>
  </si>
  <si>
    <t>Tableau 3- 6: Répartition des ménages (%) par région, milieu et sexe selon le degré de satisfaction des besoins « Accès à l'eau potable » et  «  Accès à l'électricité»</t>
  </si>
  <si>
    <t>Satisfaction par rapport aux Soins, médicaments en cas de maladie</t>
  </si>
  <si>
    <t>Satisfaction par rapport à l’Education des enfants</t>
  </si>
  <si>
    <t>Tableau 3- 7: Répartition des ménages (%) par région, milieu et sexe selon le degré de satisfaction des besoins « Soins, médicaments en cas de maladie » et  «  Education des enfants»</t>
  </si>
  <si>
    <t>Region</t>
  </si>
  <si>
    <t>Tableau 3- 8: Le montant minimum mensuel nécessaire pour vivre par région, milieu et selon le sexe du chef de ménage (en milliers de FCFA)</t>
  </si>
  <si>
    <t>Vous arriviez à épargner beaucoup</t>
  </si>
  <si>
    <t>Vous arriviez à épargner un peu d'argent</t>
  </si>
  <si>
    <t>Vous arriviez tout juste à l'équilibre</t>
  </si>
  <si>
    <t>Vous êtes obligé de tirer sur vos réserves</t>
  </si>
  <si>
    <t>Vous êtes obligés de vous endetter</t>
  </si>
  <si>
    <t>Vous aviez bénéficié d'un appui</t>
  </si>
  <si>
    <r>
      <t>Tableau 3- 9</t>
    </r>
    <r>
      <rPr>
        <b/>
        <sz val="12"/>
        <color theme="1"/>
        <rFont val="Arial Narrow"/>
        <family val="2"/>
      </rPr>
      <t>: Répartition des ménages par région, milieu et sexe du chef de ménage selon leur situation financière actuelle (%)</t>
    </r>
  </si>
  <si>
    <t>Amélioré</t>
  </si>
  <si>
    <t>Maintenu</t>
  </si>
  <si>
    <t>Dégradé</t>
  </si>
  <si>
    <t>Ne sait pas</t>
  </si>
  <si>
    <t>Créer des emplois</t>
  </si>
  <si>
    <t xml:space="preserve"> Faciliter l'accès à l'instruction</t>
  </si>
  <si>
    <t>Faciliter l'accès à la santé</t>
  </si>
  <si>
    <t>Bitumer les routes</t>
  </si>
  <si>
    <t>Faciliter l'accès au logement</t>
  </si>
  <si>
    <t xml:space="preserve"> Faciliter l'accès au crédit</t>
  </si>
  <si>
    <t>Faciliter l'accès à l'eau et à l'électricité</t>
  </si>
  <si>
    <t>Revaloriser les salaires</t>
  </si>
  <si>
    <t>Garantir les prix des produits de base</t>
  </si>
  <si>
    <t xml:space="preserve"> Lutter contre la corruption</t>
  </si>
  <si>
    <t>Assurer la sécurité alimentaire</t>
  </si>
  <si>
    <r>
      <t>Tableau 3- 12</t>
    </r>
    <r>
      <rPr>
        <b/>
        <sz val="12"/>
        <color theme="1"/>
        <rFont val="Arial Narrow"/>
        <family val="2"/>
      </rPr>
      <t>: Répartition des ménages par région, milieu et le sexe du chef de ménage selon les actions prioritaires des autorités</t>
    </r>
  </si>
  <si>
    <r>
      <t>Tableau 3- 10</t>
    </r>
    <r>
      <rPr>
        <b/>
        <sz val="12"/>
        <color theme="1"/>
        <rFont val="Arial Narrow"/>
        <family val="2"/>
      </rPr>
      <t>: Répartition des ménages par région, milieu et sexe du chef de ménage selon leur perception sur le changement de leur niveau de vie (%)</t>
    </r>
  </si>
  <si>
    <t>Avril-juin</t>
  </si>
  <si>
    <t> Fonction</t>
  </si>
  <si>
    <t>Moins de 35000 FCFA</t>
  </si>
  <si>
    <t>[35000 à 50000[ FCFA</t>
  </si>
  <si>
    <t>[120000 FCFA ou plus[</t>
  </si>
  <si>
    <t>[50000 à 750000[ FCFA</t>
  </si>
  <si>
    <t>[75000 à 120000[ FCFA</t>
  </si>
  <si>
    <t>Caractéristiques sociodémographiques</t>
  </si>
  <si>
    <t>Dépenses Trimestrielles</t>
  </si>
  <si>
    <t>Tableau 5- 1: Dépenses trimestrielles des selon le milieu de résidence (FCFA)</t>
  </si>
  <si>
    <r>
      <t>Tableau 5- 2:</t>
    </r>
    <r>
      <rPr>
        <sz val="12"/>
        <color theme="1"/>
        <rFont val="Arial Narrow"/>
        <family val="2"/>
      </rPr>
      <t> </t>
    </r>
    <r>
      <rPr>
        <b/>
        <sz val="12"/>
        <color theme="1"/>
        <rFont val="Arial Narrow"/>
        <family val="2"/>
      </rPr>
      <t>Proportion des dépenses selon milieu et le mode d’acquisition (%)</t>
    </r>
  </si>
  <si>
    <t>Tableau 5- 4: Part des dépenses par fonctions de consommation selon le milieu de résidence</t>
  </si>
  <si>
    <r>
      <t>Tableau 5- 5: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Dépenses trimestrielles par région et selon le poste (milliards de FCFA)</t>
    </r>
  </si>
  <si>
    <t>Tableau 4.1: Structure de la population de 15 ans et plus vis-à-vis de l’emplois par région, milieu, sexe et groupe d’âge</t>
  </si>
  <si>
    <t>En emploi</t>
  </si>
  <si>
    <t>Chômeur BIT</t>
  </si>
  <si>
    <t>Main d'œuvre potentielle</t>
  </si>
  <si>
    <t>Autre Hors main d'œuvre</t>
  </si>
  <si>
    <t xml:space="preserve">    'Bamako</t>
  </si>
  <si>
    <t xml:space="preserve">    'Autres Villes</t>
  </si>
  <si>
    <t>Groupe d'âge</t>
  </si>
  <si>
    <t>15 à 34 ans</t>
  </si>
  <si>
    <t>‘15 à 24 ans</t>
  </si>
  <si>
    <t>‘25 à 34 ans</t>
  </si>
  <si>
    <t>35 ans et plus</t>
  </si>
  <si>
    <t>‘35 à 64 ans</t>
  </si>
  <si>
    <t>‘65 ans et plus</t>
  </si>
  <si>
    <t>Tableau 4.2: Principales caractéristiques de la sous-utilisation de la main d’œuvre par région, milieu, sexe et groupe d’âge</t>
  </si>
  <si>
    <t>Taux de chômage BIT (SU1)</t>
  </si>
  <si>
    <t xml:space="preserve">Groupe d'âge </t>
  </si>
  <si>
    <t>Tableau 4.3: Principales caractéristiques de la sous-utilisation de la main d’œuvre des jeunes (15-24 ans) par région, milieu et sexe (%)</t>
  </si>
  <si>
    <r>
      <t xml:space="preserve">Tableau 4.4: </t>
    </r>
    <r>
      <rPr>
        <b/>
        <sz val="12"/>
        <color rgb="FF000000"/>
        <rFont val="Arial Narrow"/>
        <family val="2"/>
      </rPr>
      <t>Proportion d’enfants de 5 à 17 ans occupés par région, milieu et sexe selon le groupe d’âge (%)</t>
    </r>
  </si>
  <si>
    <t xml:space="preserve">5 à 9 ans </t>
  </si>
  <si>
    <t xml:space="preserve">10 à 17 ans </t>
  </si>
  <si>
    <t>5 à 17 ans</t>
  </si>
  <si>
    <t>Tableau 4.5: Répartition de la population en emplois par région, milieu, sexe, niveau d’instruction selon le secteur d’activité (%)</t>
  </si>
  <si>
    <t>Primaire</t>
  </si>
  <si>
    <t>Industrie</t>
  </si>
  <si>
    <t>Commerce</t>
  </si>
  <si>
    <t>Service</t>
  </si>
  <si>
    <t>Fondamental I</t>
  </si>
  <si>
    <t>Fondamental II</t>
  </si>
  <si>
    <t>Tableau 4.6: Répartition de la population en emploi par région, milieu, sexe et niveau d’instruction selon le statut salarial (%)</t>
  </si>
  <si>
    <t>Salariés</t>
  </si>
  <si>
    <t>Patron, travailleur indépendant</t>
  </si>
  <si>
    <t>Apprenti, aide familiale</t>
  </si>
  <si>
    <t xml:space="preserve">        'Bamako</t>
  </si>
  <si>
    <t xml:space="preserve">        'Autres Villes</t>
  </si>
  <si>
    <t>Tableau 4.7: Répartition de la population en emploi par région, milieu et sexe selon le nombre de jours consacrés à l’emploi pendant la dernière semaine (%)</t>
  </si>
  <si>
    <t>1 - 5 jours</t>
  </si>
  <si>
    <t>6 jours</t>
  </si>
  <si>
    <t>7 jours</t>
  </si>
  <si>
    <r>
      <t>Tableau 4.8: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Aperçu de quelques indicateurs des possibilités d’emploi et des gains adéquats sur le marché du travail selon la région et le milieu de résidence</t>
    </r>
  </si>
  <si>
    <t>Jeunes de 15-24 ans ni dans le système éducatif ni dans l'emploi</t>
  </si>
  <si>
    <t>Jeunes de 15-35 ans ni dans le système éducatif ni dans l'emploi</t>
  </si>
  <si>
    <t>Taux d'emplois vulnérables ou part des travailleurs propre compte et travailleurs familiaux</t>
  </si>
  <si>
    <t>4. EMPLOI DES MEMBRES DU MENAGE</t>
  </si>
  <si>
    <t xml:space="preserve">5. DEPENSES DE CONSOMMATION TRIMESTRIELLE </t>
  </si>
  <si>
    <t>Indicateurs</t>
  </si>
  <si>
    <t>EMOP 2020-Passage 1 (avril-juin)</t>
  </si>
  <si>
    <t>EMOP 2021-Passage 2 (avril-juin)</t>
  </si>
  <si>
    <t>Structure de la population de 15 ans et plus vis-à-vis de l’emplois par région, milieu, sexe et groupe d’âge</t>
  </si>
  <si>
    <t>Principales caractéristiques de la sous-utilisation de la main d’œuvre par région, milieu, sexe et groupe d’âge</t>
  </si>
  <si>
    <t>Taux combiné du sous-emploi lié au temps de travail et du chômage (SU2)</t>
  </si>
  <si>
    <t>Taux combiné du chômage et de la main d'œuvre potentielle (SU3)</t>
  </si>
  <si>
    <t>Taux de sous-utilisation de la main œuvre (SU4)</t>
  </si>
  <si>
    <t>Proportion d’enfants de 5 à 17 ans occupés par région, milieu et sexe selon le groupe d’âge (%)</t>
  </si>
  <si>
    <t xml:space="preserve"> 5 à 17 ans</t>
  </si>
  <si>
    <t>Répartition de la population en emplois par région, milieu, sexe, niveau d’instruction selon le secteur d’activité (%)</t>
  </si>
  <si>
    <t>Répartition de la population en emploi par région, milieu, sexe et niveau d’instruction selon le statut salarial (%)</t>
  </si>
  <si>
    <t>Répartition de la population en emploi par région, milieu et sexe selon le nombre de jours consacrés à l’emploi pendant la dernière semaine (%)</t>
  </si>
  <si>
    <t>Aperçu de quelques indicateurs des possibilités d’emploi et des gains adéquats sur le marché du travail selon la région et le milieu de résidence</t>
  </si>
  <si>
    <t>Source : EMOP 2022, passage 2 (Avril-juin)</t>
  </si>
  <si>
    <t>Taoudénit</t>
  </si>
  <si>
    <t>Ménaka</t>
  </si>
  <si>
    <t>Ulcère/estomac /Gastrite</t>
  </si>
  <si>
    <t>2.	PROTECTION DE L’ENVIRONNEMENT AU SEIN DES MENAGES</t>
  </si>
  <si>
    <t>Avez-vous entendu parler de la protection de l’environnement ?</t>
  </si>
  <si>
    <t>Beaucoup</t>
  </si>
  <si>
    <t>Plutôt</t>
  </si>
  <si>
    <t>Pas vraiment</t>
  </si>
  <si>
    <t>Pas du tout</t>
  </si>
  <si>
    <t>Autres villes</t>
  </si>
  <si>
    <t>Tableau 2- 1: Le pourcentage des ménages ayant entendu parer de la protection de l'environnement par région et milieu de résidence (%)</t>
  </si>
  <si>
    <t>Tableau 2- 2: Pourcentage des ménages par rapport à la préoccupation de la protection de l'environnement selon la région et le milieu de résidence (%)</t>
  </si>
  <si>
    <t xml:space="preserve"> La protection de l’environnement est-elle pour vous une préoccupation?</t>
  </si>
  <si>
    <t>Pensez-vous que vos activités contribuent aux problèmes environnementaux ci-après : Déboisement</t>
  </si>
  <si>
    <t>1 Beaucoup</t>
  </si>
  <si>
    <t>2 Plutôt</t>
  </si>
  <si>
    <t>3 Pas vraiment</t>
  </si>
  <si>
    <t>4 Pas du tout</t>
  </si>
  <si>
    <t>Pensez-vous que vos activités contribuent aux problèmes environnementaux ci-après : Pollution de l’air</t>
  </si>
  <si>
    <t>Pensez-vous que vos activités contribuent aux problèmes environnementaux ci-après : Pollution de l’eau</t>
  </si>
  <si>
    <t>Pensez-vous que vos activités contribuent aux problèmes environnementaux ci-après : Disparition des espèces animales</t>
  </si>
  <si>
    <t>Pensez-vous que vos activités contribuent aux problèmes environnementaux ci-après : Erosion du sol</t>
  </si>
  <si>
    <t>Pensez-vous que vos activités contribuent aux problèmes environnementaux ci-après : Réchauffement climatique</t>
  </si>
  <si>
    <t xml:space="preserve">Pensez-vous que vos activités contribuent aux problèmes environnementaux ci-après </t>
  </si>
  <si>
    <t>Tableau 2- 3: Proportion des des activités qui contribuent aux problèmes de l'environnement par région et milieu (%)</t>
  </si>
  <si>
    <t>Avez-vous bénéficié d’une campagne de sensibilisation ou d’appui conseil pour la protection de l’environnement ?</t>
  </si>
  <si>
    <t>Oui</t>
  </si>
  <si>
    <t>Tableau 2- 4: Pourcentage des ménages qui ont bénéficié d'une campagne de sensibilisation ou d'appui conseil pour la protection de l'environnement par région et  milieu de résidence (%)</t>
  </si>
  <si>
    <t xml:space="preserve"> Privilégier les cultures moins consommatrices d'eau</t>
  </si>
  <si>
    <t xml:space="preserve"> Développer la forêt</t>
  </si>
  <si>
    <t xml:space="preserve"> Gérer rationnellement les forêts</t>
  </si>
  <si>
    <t xml:space="preserve"> Protéger les zones naturelles</t>
  </si>
  <si>
    <t xml:space="preserve"> Ralentir la production de viande</t>
  </si>
  <si>
    <t xml:space="preserve"> Limiter l'utilisation des pesticides dans l’agriculture</t>
  </si>
  <si>
    <t xml:space="preserve"> Limiter l’utilisation des engrais organiques</t>
  </si>
  <si>
    <t xml:space="preserve"> Développer les énergies renouvelables</t>
  </si>
  <si>
    <t xml:space="preserve"> Utiliser rationnellement l’énergie</t>
  </si>
  <si>
    <t xml:space="preserve"> Développer les transports en commun moins polluants</t>
  </si>
  <si>
    <t xml:space="preserve"> Payer la taxe carbone</t>
  </si>
  <si>
    <t xml:space="preserve"> Récupérer et traiter les éléments polluants</t>
  </si>
  <si>
    <t xml:space="preserve"> Généraliser le traitement des eaux usées</t>
  </si>
  <si>
    <t xml:space="preserve"> Interdire la vente des sachets plastiques d’emballage</t>
  </si>
  <si>
    <t xml:space="preserve"> Gestion rigoureuse des ordures et autres déchets</t>
  </si>
  <si>
    <t>Selon vous quelles solutions peut-on apporter aux problèmes environnementaux que causent vos activités ?</t>
  </si>
  <si>
    <t>Tableau 2- 5: Pourcentage des solutions apporter aux problèmes environnementaux (%)</t>
  </si>
  <si>
    <t>Tableau 2- 6: Pourcentage des solutions apporter aux problèmes environnementaux par région et milieu de résidence (%)</t>
  </si>
  <si>
    <r>
      <t>Tableau 3- 11</t>
    </r>
    <r>
      <rPr>
        <b/>
        <sz val="12"/>
        <color theme="1"/>
        <rFont val="Arial Narrow"/>
        <family val="2"/>
      </rPr>
      <t>: Répartition des ménages par région, milieu et le sexe du chef de ménage selon leurs opinions sur l'efficacité de l'action des autorités  en matière de lutte contre la pauvreté (%)</t>
    </r>
  </si>
  <si>
    <t>EMOP 2022-Passage 2 (avril-juin)</t>
  </si>
  <si>
    <r>
      <t>Tableau 4.9: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Aperçu de quelques indicateurs de l’emploi entre avril - juin de 2020 à 2022</t>
    </r>
  </si>
  <si>
    <t xml:space="preserve">Tableau 5- 3: Structure de la consommation des ménages par mode d’acquisition selon le milieu (%) </t>
  </si>
  <si>
    <t>Janvier-Mars 2023</t>
  </si>
  <si>
    <t>Avril-Juin 2023</t>
  </si>
  <si>
    <t>Taoudenit</t>
  </si>
  <si>
    <t>Source : EMOP 2023, passage 2 (Avril-juin)</t>
  </si>
  <si>
    <t>Moderne</t>
  </si>
  <si>
    <t>Pharmacie</t>
  </si>
  <si>
    <t>Segou</t>
  </si>
  <si>
    <t>Menaka</t>
  </si>
  <si>
    <t>Efficace</t>
  </si>
  <si>
    <t>Non efficace</t>
  </si>
  <si>
    <t>EMOP 2023-Passage 2 (avril-juin)</t>
  </si>
  <si>
    <t>Part des dépenses des fonctions de consommation en Avril-juin 2023 selon le milieu de résidence</t>
  </si>
  <si>
    <t>Part des dépenses des fonctions de consommation en Janvier-mars 2023 selon le milieu de résidence</t>
  </si>
  <si>
    <t>60 ans ou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</si>
</sst>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###0.0"/>
    <numFmt numFmtId="166" formatCode="0.0"/>
    <numFmt numFmtId="167" formatCode="_-* #,##0.00\ _€_-;\-* #,##0.00\ _€_-;_-* &quot;-&quot;??\ _€_-;_-@_-"/>
    <numFmt numFmtId="168" formatCode="_-* #,##0.0\ _€_-;\-* #,##0.0\ _€_-;_-* &quot;-&quot;?\ _€_-;_-@_-"/>
  </numFmts>
  <fonts count="4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i/>
      <sz val="12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rgb="FF000000"/>
      <name val="Arial Narrow"/>
      <family val="2"/>
    </font>
    <font>
      <sz val="9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 Narrow"/>
      <family val="2"/>
    </font>
    <font>
      <i/>
      <sz val="12"/>
      <color theme="1"/>
      <name val="Arial Narrow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2"/>
      <name val="Tahoma"/>
      <family val="2"/>
    </font>
    <font>
      <sz val="11"/>
      <color theme="1"/>
      <name val="Calibri"/>
      <family val="2"/>
      <scheme val="minor"/>
    </font>
    <font>
      <b/>
      <i/>
      <u/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000000"/>
      <name val="Arial Narrow"/>
      <family val="2"/>
    </font>
    <font>
      <b/>
      <i/>
      <u/>
      <sz val="11"/>
      <color theme="1"/>
      <name val="Arial Narrow"/>
      <family val="2"/>
    </font>
    <font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/>
    <xf numFmtId="0" fontId="16" fillId="0" borderId="0"/>
    <xf numFmtId="43" fontId="20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</cellStyleXfs>
  <cellXfs count="374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11" fillId="0" borderId="0" xfId="0" applyFont="1" applyAlignment="1">
      <alignment horizontal="justify" vertical="center"/>
    </xf>
    <xf numFmtId="0" fontId="2" fillId="0" borderId="0" xfId="0" applyFont="1"/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19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9" fillId="0" borderId="0" xfId="0" applyFont="1" applyAlignment="1">
      <alignment horizontal="justify" vertical="center"/>
    </xf>
    <xf numFmtId="0" fontId="9" fillId="0" borderId="2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12" fillId="0" borderId="0" xfId="1" applyAlignment="1">
      <alignment vertical="center"/>
    </xf>
    <xf numFmtId="0" fontId="18" fillId="0" borderId="0" xfId="0" applyFont="1"/>
    <xf numFmtId="0" fontId="17" fillId="0" borderId="0" xfId="2" applyFont="1"/>
    <xf numFmtId="0" fontId="18" fillId="0" borderId="0" xfId="0" applyFont="1" applyAlignment="1">
      <alignment wrapText="1"/>
    </xf>
    <xf numFmtId="3" fontId="19" fillId="0" borderId="0" xfId="2" applyNumberFormat="1" applyFont="1" applyAlignment="1">
      <alignment horizontal="center" vertical="top" wrapText="1"/>
    </xf>
    <xf numFmtId="0" fontId="19" fillId="0" borderId="0" xfId="2" applyFont="1" applyAlignment="1">
      <alignment horizontal="center" wrapText="1"/>
    </xf>
    <xf numFmtId="0" fontId="9" fillId="0" borderId="4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left" vertical="center" indent="6"/>
    </xf>
    <xf numFmtId="0" fontId="7" fillId="3" borderId="4" xfId="0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5" xfId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23" fillId="0" borderId="0" xfId="0" applyFont="1"/>
    <xf numFmtId="0" fontId="6" fillId="5" borderId="2" xfId="0" applyFont="1" applyFill="1" applyBorder="1" applyAlignment="1">
      <alignment vertical="center" wrapText="1"/>
    </xf>
    <xf numFmtId="0" fontId="22" fillId="0" borderId="0" xfId="0" applyFont="1"/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5" fillId="0" borderId="0" xfId="0" applyFont="1"/>
    <xf numFmtId="0" fontId="13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13" fillId="0" borderId="0" xfId="0" applyFont="1"/>
    <xf numFmtId="0" fontId="10" fillId="0" borderId="4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/>
    <xf numFmtId="0" fontId="7" fillId="0" borderId="1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6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/>
    </xf>
    <xf numFmtId="0" fontId="9" fillId="0" borderId="0" xfId="0" applyFont="1"/>
    <xf numFmtId="0" fontId="5" fillId="0" borderId="29" xfId="0" applyFont="1" applyBorder="1" applyAlignment="1">
      <alignment horizontal="left" vertical="center"/>
    </xf>
    <xf numFmtId="0" fontId="9" fillId="0" borderId="29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9" xfId="5" applyFont="1" applyBorder="1" applyAlignment="1">
      <alignment horizontal="center" wrapText="1"/>
    </xf>
    <xf numFmtId="0" fontId="9" fillId="0" borderId="29" xfId="6" applyFont="1" applyBorder="1" applyAlignment="1">
      <alignment horizontal="left" wrapText="1"/>
    </xf>
    <xf numFmtId="0" fontId="22" fillId="0" borderId="29" xfId="0" applyFont="1" applyBorder="1" applyAlignment="1">
      <alignment horizontal="center"/>
    </xf>
    <xf numFmtId="0" fontId="9" fillId="0" borderId="29" xfId="7" applyFont="1" applyBorder="1" applyAlignment="1">
      <alignment horizontal="left" wrapText="1"/>
    </xf>
    <xf numFmtId="0" fontId="0" fillId="0" borderId="0" xfId="0" applyAlignment="1">
      <alignment wrapText="1"/>
    </xf>
    <xf numFmtId="0" fontId="9" fillId="0" borderId="29" xfId="7" applyFont="1" applyBorder="1" applyAlignment="1">
      <alignment horizontal="left" vertical="top" wrapText="1"/>
    </xf>
    <xf numFmtId="0" fontId="5" fillId="0" borderId="29" xfId="7" applyFont="1" applyBorder="1" applyAlignment="1">
      <alignment horizontal="left" vertical="top" wrapText="1"/>
    </xf>
    <xf numFmtId="0" fontId="5" fillId="0" borderId="29" xfId="7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6" fillId="6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9" fillId="4" borderId="7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9" fillId="0" borderId="29" xfId="0" applyFont="1" applyBorder="1" applyAlignment="1">
      <alignment vertical="center" wrapText="1"/>
    </xf>
    <xf numFmtId="0" fontId="31" fillId="0" borderId="4" xfId="0" applyFont="1" applyBorder="1" applyAlignment="1">
      <alignment vertical="center"/>
    </xf>
    <xf numFmtId="0" fontId="5" fillId="0" borderId="29" xfId="0" applyFont="1" applyBorder="1" applyAlignment="1">
      <alignment wrapText="1"/>
    </xf>
    <xf numFmtId="0" fontId="33" fillId="0" borderId="4" xfId="0" applyFont="1" applyBorder="1"/>
    <xf numFmtId="0" fontId="33" fillId="0" borderId="25" xfId="0" applyFont="1" applyBorder="1"/>
    <xf numFmtId="0" fontId="34" fillId="0" borderId="4" xfId="0" applyFont="1" applyBorder="1"/>
    <xf numFmtId="0" fontId="35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36" fillId="0" borderId="0" xfId="0" applyFont="1"/>
    <xf numFmtId="0" fontId="30" fillId="0" borderId="17" xfId="0" applyFont="1" applyBorder="1" applyAlignment="1">
      <alignment vertical="center" wrapText="1"/>
    </xf>
    <xf numFmtId="0" fontId="31" fillId="0" borderId="19" xfId="0" applyFont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30" fillId="0" borderId="18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/>
    </xf>
    <xf numFmtId="166" fontId="7" fillId="0" borderId="19" xfId="0" applyNumberFormat="1" applyFont="1" applyBorder="1" applyAlignment="1">
      <alignment vertical="center"/>
    </xf>
    <xf numFmtId="166" fontId="7" fillId="0" borderId="4" xfId="0" applyNumberFormat="1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13" fillId="0" borderId="3" xfId="0" applyFont="1" applyBorder="1" applyAlignment="1">
      <alignment vertical="center" wrapText="1"/>
    </xf>
    <xf numFmtId="0" fontId="37" fillId="0" borderId="0" xfId="9"/>
    <xf numFmtId="167" fontId="0" fillId="0" borderId="0" xfId="0" applyNumberFormat="1"/>
    <xf numFmtId="10" fontId="0" fillId="0" borderId="0" xfId="0" applyNumberFormat="1"/>
    <xf numFmtId="43" fontId="0" fillId="0" borderId="0" xfId="3" applyFont="1"/>
    <xf numFmtId="164" fontId="0" fillId="0" borderId="0" xfId="3" applyNumberFormat="1" applyFont="1"/>
    <xf numFmtId="164" fontId="0" fillId="0" borderId="0" xfId="0" applyNumberFormat="1"/>
    <xf numFmtId="168" fontId="0" fillId="0" borderId="0" xfId="0" applyNumberFormat="1"/>
    <xf numFmtId="0" fontId="13" fillId="0" borderId="2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7" fillId="0" borderId="0" xfId="2" applyFont="1" applyAlignment="1">
      <alignment horizontal="left"/>
    </xf>
    <xf numFmtId="0" fontId="5" fillId="11" borderId="2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11" borderId="27" xfId="0" applyFont="1" applyFill="1" applyBorder="1" applyAlignment="1">
      <alignment horizontal="center" vertical="center"/>
    </xf>
    <xf numFmtId="0" fontId="5" fillId="11" borderId="30" xfId="0" applyFont="1" applyFill="1" applyBorder="1" applyAlignment="1">
      <alignment horizontal="center" vertical="center"/>
    </xf>
    <xf numFmtId="0" fontId="5" fillId="11" borderId="2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11" borderId="29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/>
    </xf>
    <xf numFmtId="0" fontId="34" fillId="3" borderId="9" xfId="0" applyFont="1" applyFill="1" applyBorder="1" applyAlignment="1">
      <alignment horizontal="center"/>
    </xf>
    <xf numFmtId="0" fontId="34" fillId="3" borderId="5" xfId="0" applyFont="1" applyFill="1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0" fontId="34" fillId="0" borderId="4" xfId="0" applyFont="1" applyBorder="1" applyAlignment="1">
      <alignment horizontal="center" wrapText="1"/>
    </xf>
    <xf numFmtId="0" fontId="34" fillId="0" borderId="3" xfId="0" applyFont="1" applyBorder="1" applyAlignment="1">
      <alignment wrapText="1"/>
    </xf>
    <xf numFmtId="0" fontId="34" fillId="0" borderId="4" xfId="0" applyFont="1" applyBorder="1" applyAlignment="1">
      <alignment wrapText="1"/>
    </xf>
    <xf numFmtId="0" fontId="13" fillId="3" borderId="1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10" borderId="27" xfId="5" applyFont="1" applyFill="1" applyBorder="1" applyAlignment="1">
      <alignment horizontal="center" wrapText="1"/>
    </xf>
    <xf numFmtId="0" fontId="5" fillId="10" borderId="30" xfId="5" applyFont="1" applyFill="1" applyBorder="1" applyAlignment="1">
      <alignment horizontal="center" wrapText="1"/>
    </xf>
    <xf numFmtId="0" fontId="5" fillId="10" borderId="28" xfId="5" applyFont="1" applyFill="1" applyBorder="1" applyAlignment="1">
      <alignment horizontal="center" wrapText="1"/>
    </xf>
    <xf numFmtId="0" fontId="5" fillId="0" borderId="29" xfId="5" applyFont="1" applyBorder="1" applyAlignment="1">
      <alignment horizontal="center" wrapText="1"/>
    </xf>
    <xf numFmtId="0" fontId="5" fillId="0" borderId="29" xfId="5" applyFont="1" applyBorder="1" applyAlignment="1">
      <alignment horizontal="center" vertical="center" wrapText="1"/>
    </xf>
    <xf numFmtId="0" fontId="9" fillId="0" borderId="29" xfId="6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10" borderId="29" xfId="5" applyFont="1" applyFill="1" applyBorder="1" applyAlignment="1">
      <alignment horizontal="center" wrapText="1"/>
    </xf>
    <xf numFmtId="0" fontId="9" fillId="0" borderId="29" xfId="7" applyFont="1" applyBorder="1" applyAlignment="1">
      <alignment horizontal="left" wrapText="1"/>
    </xf>
    <xf numFmtId="0" fontId="5" fillId="0" borderId="29" xfId="7" applyFont="1" applyBorder="1" applyAlignment="1">
      <alignment horizontal="center" wrapText="1"/>
    </xf>
    <xf numFmtId="0" fontId="5" fillId="10" borderId="29" xfId="7" applyFont="1" applyFill="1" applyBorder="1" applyAlignment="1">
      <alignment horizontal="center" wrapText="1"/>
    </xf>
    <xf numFmtId="0" fontId="5" fillId="0" borderId="29" xfId="7" applyFont="1" applyBorder="1" applyAlignment="1">
      <alignment horizontal="left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6" fillId="6" borderId="2" xfId="0" applyFont="1" applyFill="1" applyBorder="1" applyAlignment="1">
      <alignment vertical="center"/>
    </xf>
    <xf numFmtId="0" fontId="30" fillId="3" borderId="23" xfId="0" applyFont="1" applyFill="1" applyBorder="1" applyAlignment="1">
      <alignment horizontal="center" vertical="center"/>
    </xf>
    <xf numFmtId="0" fontId="30" fillId="3" borderId="24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166" fontId="6" fillId="3" borderId="23" xfId="0" applyNumberFormat="1" applyFont="1" applyFill="1" applyBorder="1" applyAlignment="1">
      <alignment horizontal="center" vertical="center"/>
    </xf>
    <xf numFmtId="166" fontId="6" fillId="3" borderId="24" xfId="0" applyNumberFormat="1" applyFont="1" applyFill="1" applyBorder="1" applyAlignment="1">
      <alignment horizontal="center" vertical="center"/>
    </xf>
    <xf numFmtId="166" fontId="6" fillId="3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0" fillId="3" borderId="34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6" fillId="8" borderId="14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0" fontId="28" fillId="0" borderId="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left" vertical="center" indent="1"/>
    </xf>
    <xf numFmtId="0" fontId="21" fillId="0" borderId="0" xfId="0" applyFont="1" applyAlignment="1">
      <alignment vertical="center"/>
    </xf>
    <xf numFmtId="165" fontId="7" fillId="0" borderId="7" xfId="0" applyNumberFormat="1" applyFont="1" applyBorder="1" applyAlignment="1">
      <alignment horizontal="right" vertical="center" indent="1"/>
    </xf>
    <xf numFmtId="0" fontId="38" fillId="0" borderId="0" xfId="0" applyFont="1" applyAlignment="1">
      <alignment horizontal="center" vertical="top" wrapText="1"/>
    </xf>
    <xf numFmtId="165" fontId="9" fillId="0" borderId="29" xfId="5" applyNumberFormat="1" applyFont="1" applyBorder="1" applyAlignment="1">
      <alignment horizontal="right" vertical="top" indent="1"/>
    </xf>
    <xf numFmtId="165" fontId="5" fillId="0" borderId="29" xfId="5" applyNumberFormat="1" applyFont="1" applyBorder="1" applyAlignment="1">
      <alignment horizontal="right" vertical="top" indent="1"/>
    </xf>
    <xf numFmtId="166" fontId="9" fillId="0" borderId="29" xfId="6" applyNumberFormat="1" applyFont="1" applyBorder="1" applyAlignment="1">
      <alignment horizontal="right" wrapText="1" indent="1"/>
    </xf>
    <xf numFmtId="165" fontId="31" fillId="0" borderId="29" xfId="8" applyNumberFormat="1" applyFont="1" applyBorder="1" applyAlignment="1">
      <alignment horizontal="right" vertical="top" indent="1"/>
    </xf>
    <xf numFmtId="165" fontId="31" fillId="0" borderId="29" xfId="8" applyNumberFormat="1" applyFont="1" applyBorder="1" applyAlignment="1">
      <alignment horizontal="right" indent="1"/>
    </xf>
    <xf numFmtId="0" fontId="27" fillId="0" borderId="29" xfId="0" applyFont="1" applyBorder="1" applyAlignment="1">
      <alignment horizontal="right" indent="1"/>
    </xf>
    <xf numFmtId="0" fontId="9" fillId="0" borderId="29" xfId="0" applyFont="1" applyBorder="1" applyAlignment="1">
      <alignment horizontal="right" vertical="center" indent="1"/>
    </xf>
    <xf numFmtId="165" fontId="9" fillId="0" borderId="29" xfId="7" applyNumberFormat="1" applyFont="1" applyBorder="1" applyAlignment="1">
      <alignment horizontal="right" vertical="top" wrapText="1" indent="1"/>
    </xf>
    <xf numFmtId="0" fontId="9" fillId="0" borderId="29" xfId="0" applyFont="1" applyBorder="1" applyAlignment="1">
      <alignment horizontal="right" vertical="center" wrapText="1" indent="1"/>
    </xf>
    <xf numFmtId="165" fontId="9" fillId="0" borderId="29" xfId="7" applyNumberFormat="1" applyFont="1" applyBorder="1" applyAlignment="1">
      <alignment horizontal="right" wrapText="1" indent="1"/>
    </xf>
    <xf numFmtId="0" fontId="5" fillId="10" borderId="29" xfId="7" applyFont="1" applyFill="1" applyBorder="1" applyAlignment="1">
      <alignment horizontal="right" wrapText="1" indent="1"/>
    </xf>
    <xf numFmtId="165" fontId="5" fillId="0" borderId="29" xfId="7" applyNumberFormat="1" applyFont="1" applyBorder="1" applyAlignment="1">
      <alignment horizontal="right" vertical="top" wrapText="1" indent="1"/>
    </xf>
    <xf numFmtId="165" fontId="7" fillId="0" borderId="2" xfId="0" applyNumberFormat="1" applyFont="1" applyBorder="1" applyAlignment="1">
      <alignment horizontal="right" vertical="center" wrapText="1" indent="1"/>
    </xf>
    <xf numFmtId="165" fontId="6" fillId="0" borderId="2" xfId="0" applyNumberFormat="1" applyFont="1" applyBorder="1" applyAlignment="1">
      <alignment horizontal="right" vertical="center" wrapText="1" indent="1"/>
    </xf>
    <xf numFmtId="165" fontId="7" fillId="0" borderId="2" xfId="0" applyNumberFormat="1" applyFont="1" applyBorder="1" applyAlignment="1">
      <alignment horizontal="right" vertical="center" indent="1"/>
    </xf>
    <xf numFmtId="0" fontId="7" fillId="0" borderId="2" xfId="0" applyFont="1" applyBorder="1" applyAlignment="1">
      <alignment horizontal="right" vertical="center" indent="1"/>
    </xf>
    <xf numFmtId="165" fontId="10" fillId="0" borderId="2" xfId="0" applyNumberFormat="1" applyFont="1" applyBorder="1" applyAlignment="1">
      <alignment horizontal="right" vertical="center" indent="1"/>
    </xf>
    <xf numFmtId="165" fontId="8" fillId="0" borderId="2" xfId="0" applyNumberFormat="1" applyFont="1" applyBorder="1" applyAlignment="1">
      <alignment horizontal="right" vertical="center" indent="1"/>
    </xf>
    <xf numFmtId="165" fontId="9" fillId="0" borderId="21" xfId="0" applyNumberFormat="1" applyFont="1" applyBorder="1" applyAlignment="1">
      <alignment horizontal="right" vertical="center" indent="1"/>
    </xf>
    <xf numFmtId="166" fontId="9" fillId="0" borderId="7" xfId="0" applyNumberFormat="1" applyFont="1" applyBorder="1" applyAlignment="1">
      <alignment horizontal="right" vertical="center" indent="1"/>
    </xf>
    <xf numFmtId="165" fontId="9" fillId="0" borderId="2" xfId="0" applyNumberFormat="1" applyFont="1" applyBorder="1" applyAlignment="1">
      <alignment horizontal="right" vertical="center" indent="1"/>
    </xf>
    <xf numFmtId="165" fontId="5" fillId="0" borderId="2" xfId="0" applyNumberFormat="1" applyFont="1" applyBorder="1" applyAlignment="1">
      <alignment horizontal="right" vertical="center" indent="1"/>
    </xf>
    <xf numFmtId="165" fontId="14" fillId="0" borderId="2" xfId="0" applyNumberFormat="1" applyFont="1" applyBorder="1" applyAlignment="1">
      <alignment horizontal="right" vertical="center" indent="1"/>
    </xf>
    <xf numFmtId="0" fontId="31" fillId="0" borderId="19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166" fontId="31" fillId="0" borderId="21" xfId="0" applyNumberFormat="1" applyFont="1" applyBorder="1" applyAlignment="1">
      <alignment horizontal="right" vertical="center" indent="1"/>
    </xf>
    <xf numFmtId="165" fontId="31" fillId="0" borderId="21" xfId="0" applyNumberFormat="1" applyFont="1" applyBorder="1" applyAlignment="1">
      <alignment horizontal="right" vertical="center" indent="1"/>
    </xf>
    <xf numFmtId="165" fontId="32" fillId="0" borderId="21" xfId="0" applyNumberFormat="1" applyFont="1" applyBorder="1" applyAlignment="1">
      <alignment horizontal="right" vertical="center" indent="1"/>
    </xf>
    <xf numFmtId="165" fontId="30" fillId="0" borderId="21" xfId="0" applyNumberFormat="1" applyFont="1" applyBorder="1" applyAlignment="1">
      <alignment horizontal="right" vertical="center" indent="1"/>
    </xf>
    <xf numFmtId="166" fontId="30" fillId="0" borderId="21" xfId="0" applyNumberFormat="1" applyFont="1" applyBorder="1" applyAlignment="1">
      <alignment horizontal="right" vertical="center" indent="1"/>
    </xf>
    <xf numFmtId="166" fontId="7" fillId="0" borderId="19" xfId="0" applyNumberFormat="1" applyFont="1" applyBorder="1" applyAlignment="1">
      <alignment horizontal="right" vertical="center" indent="1"/>
    </xf>
    <xf numFmtId="166" fontId="7" fillId="0" borderId="21" xfId="0" applyNumberFormat="1" applyFont="1" applyBorder="1" applyAlignment="1">
      <alignment horizontal="right" vertical="center" indent="1"/>
    </xf>
    <xf numFmtId="166" fontId="6" fillId="0" borderId="21" xfId="0" applyNumberFormat="1" applyFont="1" applyBorder="1" applyAlignment="1">
      <alignment horizontal="right" vertical="center" indent="1"/>
    </xf>
    <xf numFmtId="166" fontId="32" fillId="0" borderId="21" xfId="0" applyNumberFormat="1" applyFont="1" applyBorder="1" applyAlignment="1">
      <alignment horizontal="right" vertical="center" indent="1"/>
    </xf>
    <xf numFmtId="166" fontId="4" fillId="0" borderId="21" xfId="0" applyNumberFormat="1" applyFont="1" applyBorder="1" applyAlignment="1">
      <alignment horizontal="right" vertical="center" indent="1"/>
    </xf>
    <xf numFmtId="166" fontId="4" fillId="0" borderId="13" xfId="0" applyNumberFormat="1" applyFont="1" applyBorder="1" applyAlignment="1">
      <alignment horizontal="right" vertical="center" indent="1"/>
    </xf>
    <xf numFmtId="166" fontId="4" fillId="0" borderId="36" xfId="0" applyNumberFormat="1" applyFont="1" applyBorder="1" applyAlignment="1">
      <alignment horizontal="right" vertical="center" indent="1"/>
    </xf>
    <xf numFmtId="166" fontId="4" fillId="0" borderId="37" xfId="0" applyNumberFormat="1" applyFont="1" applyBorder="1" applyAlignment="1">
      <alignment horizontal="right" vertical="center" indent="1"/>
    </xf>
    <xf numFmtId="166" fontId="24" fillId="0" borderId="21" xfId="0" applyNumberFormat="1" applyFont="1" applyBorder="1" applyAlignment="1">
      <alignment horizontal="right" vertical="center" indent="1"/>
    </xf>
    <xf numFmtId="166" fontId="24" fillId="0" borderId="36" xfId="0" applyNumberFormat="1" applyFont="1" applyBorder="1" applyAlignment="1">
      <alignment horizontal="right" vertical="center" indent="1"/>
    </xf>
    <xf numFmtId="166" fontId="3" fillId="0" borderId="21" xfId="0" applyNumberFormat="1" applyFont="1" applyBorder="1" applyAlignment="1">
      <alignment horizontal="right" vertical="center" indent="1"/>
    </xf>
    <xf numFmtId="166" fontId="3" fillId="0" borderId="13" xfId="0" applyNumberFormat="1" applyFont="1" applyBorder="1" applyAlignment="1">
      <alignment horizontal="right" vertical="center" indent="1"/>
    </xf>
    <xf numFmtId="165" fontId="10" fillId="0" borderId="7" xfId="0" applyNumberFormat="1" applyFont="1" applyBorder="1" applyAlignment="1">
      <alignment horizontal="right" vertical="center" indent="1"/>
    </xf>
    <xf numFmtId="165" fontId="6" fillId="0" borderId="7" xfId="0" applyNumberFormat="1" applyFont="1" applyBorder="1" applyAlignment="1">
      <alignment horizontal="right" vertical="center" indent="1"/>
    </xf>
    <xf numFmtId="165" fontId="6" fillId="0" borderId="2" xfId="0" applyNumberFormat="1" applyFont="1" applyBorder="1" applyAlignment="1">
      <alignment horizontal="right" vertical="center" indent="1"/>
    </xf>
    <xf numFmtId="165" fontId="7" fillId="0" borderId="17" xfId="0" applyNumberFormat="1" applyFont="1" applyBorder="1" applyAlignment="1">
      <alignment horizontal="right" vertical="center" indent="1"/>
    </xf>
    <xf numFmtId="165" fontId="10" fillId="0" borderId="17" xfId="0" applyNumberFormat="1" applyFont="1" applyBorder="1" applyAlignment="1">
      <alignment horizontal="right" vertical="center" indent="1"/>
    </xf>
    <xf numFmtId="166" fontId="6" fillId="0" borderId="17" xfId="0" applyNumberFormat="1" applyFont="1" applyBorder="1" applyAlignment="1">
      <alignment horizontal="right" vertical="center" indent="1"/>
    </xf>
    <xf numFmtId="166" fontId="7" fillId="0" borderId="2" xfId="0" applyNumberFormat="1" applyFont="1" applyBorder="1" applyAlignment="1">
      <alignment horizontal="right" vertical="center" indent="1"/>
    </xf>
    <xf numFmtId="166" fontId="6" fillId="0" borderId="2" xfId="0" applyNumberFormat="1" applyFont="1" applyBorder="1" applyAlignment="1">
      <alignment horizontal="right" vertical="center" indent="1"/>
    </xf>
    <xf numFmtId="166" fontId="5" fillId="0" borderId="31" xfId="0" applyNumberFormat="1" applyFont="1" applyBorder="1" applyAlignment="1">
      <alignment horizontal="right" vertical="center" indent="1"/>
    </xf>
    <xf numFmtId="0" fontId="9" fillId="0" borderId="2" xfId="0" applyFont="1" applyBorder="1" applyAlignment="1">
      <alignment horizontal="right" vertical="center" indent="1"/>
    </xf>
    <xf numFmtId="166" fontId="9" fillId="0" borderId="2" xfId="0" applyNumberFormat="1" applyFont="1" applyBorder="1" applyAlignment="1">
      <alignment horizontal="right" vertical="center" indent="1"/>
    </xf>
    <xf numFmtId="165" fontId="26" fillId="0" borderId="2" xfId="4" applyNumberFormat="1" applyFont="1" applyBorder="1" applyAlignment="1">
      <alignment horizontal="right" vertical="center" indent="1"/>
    </xf>
    <xf numFmtId="0" fontId="38" fillId="0" borderId="0" xfId="0" applyFont="1" applyAlignment="1">
      <alignment horizontal="center" vertical="center" wrapText="1"/>
    </xf>
    <xf numFmtId="3" fontId="29" fillId="0" borderId="7" xfId="0" applyNumberFormat="1" applyFont="1" applyBorder="1" applyAlignment="1">
      <alignment horizontal="right" vertical="center" indent="1"/>
    </xf>
    <xf numFmtId="0" fontId="25" fillId="0" borderId="0" xfId="0" applyFont="1" applyAlignment="1">
      <alignment horizontal="left" vertical="center"/>
    </xf>
    <xf numFmtId="166" fontId="7" fillId="0" borderId="7" xfId="0" applyNumberFormat="1" applyFont="1" applyBorder="1" applyAlignment="1">
      <alignment horizontal="right" vertical="center" indent="1"/>
    </xf>
    <xf numFmtId="166" fontId="6" fillId="0" borderId="7" xfId="0" applyNumberFormat="1" applyFont="1" applyBorder="1" applyAlignment="1">
      <alignment horizontal="right" vertical="center" indent="1"/>
    </xf>
    <xf numFmtId="166" fontId="7" fillId="0" borderId="29" xfId="0" applyNumberFormat="1" applyFont="1" applyBorder="1" applyAlignment="1">
      <alignment horizontal="right" vertical="center" indent="1"/>
    </xf>
    <xf numFmtId="166" fontId="6" fillId="0" borderId="29" xfId="0" applyNumberFormat="1" applyFont="1" applyBorder="1" applyAlignment="1">
      <alignment horizontal="right" vertical="center" indent="1"/>
    </xf>
    <xf numFmtId="0" fontId="7" fillId="0" borderId="29" xfId="0" applyFont="1" applyBorder="1" applyAlignment="1">
      <alignment horizontal="right" vertical="center" indent="1"/>
    </xf>
    <xf numFmtId="0" fontId="6" fillId="0" borderId="29" xfId="0" applyFont="1" applyBorder="1" applyAlignment="1">
      <alignment horizontal="right" vertical="center" indent="1"/>
    </xf>
    <xf numFmtId="165" fontId="7" fillId="0" borderId="21" xfId="0" applyNumberFormat="1" applyFont="1" applyBorder="1" applyAlignment="1">
      <alignment horizontal="right" vertical="center" indent="1"/>
    </xf>
    <xf numFmtId="165" fontId="6" fillId="0" borderId="21" xfId="0" applyNumberFormat="1" applyFont="1" applyBorder="1" applyAlignment="1">
      <alignment horizontal="right" vertical="center" indent="1"/>
    </xf>
    <xf numFmtId="43" fontId="6" fillId="0" borderId="21" xfId="3" applyFont="1" applyBorder="1" applyAlignment="1">
      <alignment horizontal="right" vertical="center" indent="1"/>
    </xf>
    <xf numFmtId="164" fontId="7" fillId="0" borderId="7" xfId="3" applyNumberFormat="1" applyFont="1" applyBorder="1" applyAlignment="1">
      <alignment horizontal="right" vertical="center" indent="1"/>
    </xf>
    <xf numFmtId="164" fontId="6" fillId="0" borderId="7" xfId="3" applyNumberFormat="1" applyFont="1" applyBorder="1" applyAlignment="1">
      <alignment horizontal="right" vertical="center" indent="1"/>
    </xf>
    <xf numFmtId="166" fontId="4" fillId="0" borderId="7" xfId="0" applyNumberFormat="1" applyFont="1" applyBorder="1" applyAlignment="1">
      <alignment horizontal="right" vertical="center" indent="1"/>
    </xf>
    <xf numFmtId="0" fontId="39" fillId="0" borderId="0" xfId="0" applyFont="1" applyAlignment="1">
      <alignment horizontal="center"/>
    </xf>
    <xf numFmtId="166" fontId="9" fillId="0" borderId="29" xfId="0" applyNumberFormat="1" applyFont="1" applyBorder="1" applyAlignment="1">
      <alignment horizontal="right" vertical="center" wrapText="1" indent="1"/>
    </xf>
    <xf numFmtId="166" fontId="5" fillId="0" borderId="29" xfId="0" applyNumberFormat="1" applyFont="1" applyBorder="1" applyAlignment="1">
      <alignment horizontal="right" vertical="center" wrapText="1" indent="1"/>
    </xf>
    <xf numFmtId="165" fontId="9" fillId="0" borderId="29" xfId="0" applyNumberFormat="1" applyFont="1" applyBorder="1" applyAlignment="1">
      <alignment horizontal="right" indent="1"/>
    </xf>
    <xf numFmtId="165" fontId="5" fillId="0" borderId="29" xfId="0" applyNumberFormat="1" applyFont="1" applyBorder="1" applyAlignment="1">
      <alignment horizontal="right" indent="1"/>
    </xf>
    <xf numFmtId="166" fontId="9" fillId="0" borderId="29" xfId="0" applyNumberFormat="1" applyFont="1" applyBorder="1" applyAlignment="1">
      <alignment horizontal="right" vertical="center" indent="1"/>
    </xf>
    <xf numFmtId="165" fontId="9" fillId="0" borderId="29" xfId="0" applyNumberFormat="1" applyFont="1" applyBorder="1" applyAlignment="1">
      <alignment horizontal="right" vertical="center" indent="1"/>
    </xf>
    <xf numFmtId="166" fontId="5" fillId="0" borderId="29" xfId="0" applyNumberFormat="1" applyFont="1" applyBorder="1" applyAlignment="1">
      <alignment horizontal="right" vertical="center" indent="1"/>
    </xf>
    <xf numFmtId="165" fontId="5" fillId="0" borderId="29" xfId="0" applyNumberFormat="1" applyFont="1" applyBorder="1" applyAlignment="1">
      <alignment horizontal="right" vertical="center" indent="1"/>
    </xf>
    <xf numFmtId="165" fontId="33" fillId="0" borderId="7" xfId="0" applyNumberFormat="1" applyFont="1" applyBorder="1" applyAlignment="1">
      <alignment horizontal="right" indent="1"/>
    </xf>
    <xf numFmtId="165" fontId="34" fillId="0" borderId="7" xfId="0" applyNumberFormat="1" applyFont="1" applyBorder="1" applyAlignment="1">
      <alignment horizontal="right" indent="1"/>
    </xf>
    <xf numFmtId="165" fontId="15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 indent="1"/>
    </xf>
    <xf numFmtId="165" fontId="9" fillId="0" borderId="7" xfId="0" applyNumberFormat="1" applyFont="1" applyBorder="1" applyAlignment="1">
      <alignment horizontal="right" vertical="center" indent="2"/>
    </xf>
    <xf numFmtId="165" fontId="14" fillId="0" borderId="7" xfId="0" applyNumberFormat="1" applyFont="1" applyBorder="1" applyAlignment="1">
      <alignment horizontal="right" vertical="center" indent="2"/>
    </xf>
    <xf numFmtId="165" fontId="5" fillId="0" borderId="7" xfId="0" applyNumberFormat="1" applyFont="1" applyBorder="1" applyAlignment="1">
      <alignment horizontal="right" vertical="center" indent="2"/>
    </xf>
    <xf numFmtId="165" fontId="7" fillId="0" borderId="7" xfId="0" applyNumberFormat="1" applyFont="1" applyBorder="1" applyAlignment="1">
      <alignment horizontal="right" vertical="center" indent="3"/>
    </xf>
    <xf numFmtId="0" fontId="5" fillId="0" borderId="5" xfId="0" applyFont="1" applyBorder="1" applyAlignment="1">
      <alignment horizontal="right" vertical="center" indent="3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indent="8"/>
    </xf>
    <xf numFmtId="0" fontId="15" fillId="0" borderId="0" xfId="0" applyFont="1" applyAlignment="1">
      <alignment horizontal="left" indent="1"/>
    </xf>
    <xf numFmtId="0" fontId="0" fillId="0" borderId="0" xfId="0" applyFont="1"/>
    <xf numFmtId="0" fontId="15" fillId="0" borderId="0" xfId="0" applyFont="1" applyAlignment="1">
      <alignment horizontal="right" indent="24"/>
    </xf>
    <xf numFmtId="0" fontId="25" fillId="0" borderId="0" xfId="0" applyFont="1" applyAlignment="1">
      <alignment horizontal="right" vertical="center" indent="24"/>
    </xf>
    <xf numFmtId="0" fontId="13" fillId="0" borderId="0" xfId="0" applyFont="1" applyAlignment="1">
      <alignment horizontal="center" vertical="center" wrapText="1"/>
    </xf>
  </cellXfs>
  <cellStyles count="10">
    <cellStyle name="Lien hypertexte" xfId="1" builtinId="8"/>
    <cellStyle name="Milliers" xfId="3" builtinId="3"/>
    <cellStyle name="Normal" xfId="0" builtinId="0"/>
    <cellStyle name="Normal_ELIM Resultats bruts version finale 21" xfId="2" xr:uid="{A95A55DB-E9AD-4A70-81A5-C2D23A814DD2}"/>
    <cellStyle name="Normal_Feuil1" xfId="5" xr:uid="{6480724A-3DB5-4D25-884A-569D4DBBE4BD}"/>
    <cellStyle name="Normal_Feuil3" xfId="6" xr:uid="{6975FB94-3E3E-4194-8EF0-4F2679ADC105}"/>
    <cellStyle name="Normal_Feuil5" xfId="7" xr:uid="{86C5B163-4F3F-45CB-BD26-A06F202CCB5A}"/>
    <cellStyle name="Normal_Tab2.5" xfId="8" xr:uid="{C070C817-23E0-45A7-A986-67D776E61073}"/>
    <cellStyle name="Normal_Tab4.1" xfId="9" xr:uid="{32B829D4-56B9-4C25-AE98-6F404DA0EB8E}"/>
    <cellStyle name="Normal_Tab4.8" xfId="4" xr:uid="{C6E41EB8-64D3-4316-8528-BE87EEDE3F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0</xdr:rowOff>
    </xdr:from>
    <xdr:to>
      <xdr:col>5</xdr:col>
      <xdr:colOff>523875</xdr:colOff>
      <xdr:row>8</xdr:row>
      <xdr:rowOff>76200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7F4B243-ECC4-427F-A320-89B8DA3F1D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0"/>
          <a:ext cx="1685925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403860</xdr:colOff>
      <xdr:row>31</xdr:row>
      <xdr:rowOff>102870</xdr:rowOff>
    </xdr:from>
    <xdr:to>
      <xdr:col>11</xdr:col>
      <xdr:colOff>759460</xdr:colOff>
      <xdr:row>36</xdr:row>
      <xdr:rowOff>64770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D0BF0D2-D0E4-4EFC-B931-C92070732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5772150"/>
          <a:ext cx="909828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625306</xdr:colOff>
      <xdr:row>31</xdr:row>
      <xdr:rowOff>30974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7C3DE3-237F-CF6C-4C20-D2F35B2A3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5380186" cy="5700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DCAC7-8E33-46B5-9C63-B5C7673A03FC}">
  <dimension ref="A1:I40"/>
  <sheetViews>
    <sheetView topLeftCell="A15" workbookViewId="0">
      <selection sqref="A1:I40"/>
    </sheetView>
  </sheetViews>
  <sheetFormatPr baseColWidth="10" defaultRowHeight="14.5" x14ac:dyDescent="0.35"/>
  <sheetData>
    <row r="1" spans="1:9" x14ac:dyDescent="0.35">
      <c r="A1" s="349"/>
      <c r="B1" s="349"/>
      <c r="C1" s="349"/>
      <c r="D1" s="349"/>
      <c r="E1" s="349"/>
      <c r="F1" s="349"/>
      <c r="G1" s="349"/>
      <c r="H1" s="349"/>
      <c r="I1" s="349"/>
    </row>
    <row r="2" spans="1:9" x14ac:dyDescent="0.35">
      <c r="A2" s="349"/>
      <c r="B2" s="349"/>
      <c r="C2" s="349"/>
      <c r="D2" s="349"/>
      <c r="E2" s="349"/>
      <c r="F2" s="349"/>
      <c r="G2" s="349"/>
      <c r="H2" s="349"/>
      <c r="I2" s="349"/>
    </row>
    <row r="3" spans="1:9" x14ac:dyDescent="0.35">
      <c r="A3" s="349"/>
      <c r="B3" s="349"/>
      <c r="C3" s="349"/>
      <c r="D3" s="349"/>
      <c r="E3" s="349"/>
      <c r="F3" s="349"/>
      <c r="G3" s="349"/>
      <c r="H3" s="349"/>
      <c r="I3" s="349"/>
    </row>
    <row r="4" spans="1:9" x14ac:dyDescent="0.35">
      <c r="A4" s="349"/>
      <c r="B4" s="349"/>
      <c r="C4" s="349"/>
      <c r="D4" s="349"/>
      <c r="E4" s="349"/>
      <c r="F4" s="349"/>
      <c r="G4" s="349"/>
      <c r="H4" s="349"/>
      <c r="I4" s="349"/>
    </row>
    <row r="5" spans="1:9" x14ac:dyDescent="0.35">
      <c r="A5" s="349"/>
      <c r="B5" s="349"/>
      <c r="C5" s="349"/>
      <c r="D5" s="349"/>
      <c r="E5" s="349"/>
      <c r="F5" s="349"/>
      <c r="G5" s="349"/>
      <c r="H5" s="349"/>
      <c r="I5" s="349"/>
    </row>
    <row r="6" spans="1:9" x14ac:dyDescent="0.35">
      <c r="A6" s="349"/>
      <c r="B6" s="349"/>
      <c r="C6" s="349"/>
      <c r="D6" s="349"/>
      <c r="E6" s="349"/>
      <c r="F6" s="349"/>
      <c r="G6" s="349"/>
      <c r="H6" s="349"/>
      <c r="I6" s="349"/>
    </row>
    <row r="7" spans="1:9" x14ac:dyDescent="0.35">
      <c r="A7" s="349"/>
      <c r="B7" s="349"/>
      <c r="C7" s="349"/>
      <c r="D7" s="349"/>
      <c r="E7" s="349"/>
      <c r="F7" s="349"/>
      <c r="G7" s="349"/>
      <c r="H7" s="349"/>
      <c r="I7" s="349"/>
    </row>
    <row r="8" spans="1:9" x14ac:dyDescent="0.35">
      <c r="A8" s="349"/>
      <c r="B8" s="349"/>
      <c r="C8" s="349"/>
      <c r="D8" s="349"/>
      <c r="E8" s="349"/>
      <c r="F8" s="349"/>
      <c r="G8" s="349"/>
      <c r="H8" s="349"/>
      <c r="I8" s="349"/>
    </row>
    <row r="9" spans="1:9" x14ac:dyDescent="0.35">
      <c r="A9" s="349"/>
      <c r="B9" s="349"/>
      <c r="C9" s="349"/>
      <c r="D9" s="349"/>
      <c r="E9" s="349"/>
      <c r="F9" s="349"/>
      <c r="G9" s="349"/>
      <c r="H9" s="349"/>
      <c r="I9" s="349"/>
    </row>
    <row r="10" spans="1:9" x14ac:dyDescent="0.35">
      <c r="A10" s="349"/>
      <c r="B10" s="349"/>
      <c r="C10" s="349"/>
      <c r="D10" s="349"/>
      <c r="E10" s="349"/>
      <c r="F10" s="349"/>
      <c r="G10" s="349"/>
      <c r="H10" s="349"/>
      <c r="I10" s="349"/>
    </row>
    <row r="11" spans="1:9" x14ac:dyDescent="0.35">
      <c r="A11" s="349"/>
      <c r="B11" s="349"/>
      <c r="C11" s="349"/>
      <c r="D11" s="349"/>
      <c r="E11" s="349"/>
      <c r="F11" s="349"/>
      <c r="G11" s="349"/>
      <c r="H11" s="349"/>
      <c r="I11" s="349"/>
    </row>
    <row r="12" spans="1:9" x14ac:dyDescent="0.35">
      <c r="A12" s="349"/>
      <c r="B12" s="349"/>
      <c r="C12" s="349"/>
      <c r="D12" s="349"/>
      <c r="E12" s="349"/>
      <c r="F12" s="349"/>
      <c r="G12" s="349"/>
      <c r="H12" s="349"/>
      <c r="I12" s="349"/>
    </row>
    <row r="13" spans="1:9" x14ac:dyDescent="0.35">
      <c r="A13" s="349"/>
      <c r="B13" s="349"/>
      <c r="C13" s="349"/>
      <c r="D13" s="349"/>
      <c r="E13" s="349"/>
      <c r="F13" s="349"/>
      <c r="G13" s="349"/>
      <c r="H13" s="349"/>
      <c r="I13" s="349"/>
    </row>
    <row r="14" spans="1:9" x14ac:dyDescent="0.35">
      <c r="A14" s="349"/>
      <c r="B14" s="349"/>
      <c r="C14" s="349"/>
      <c r="D14" s="349"/>
      <c r="E14" s="349"/>
      <c r="F14" s="349"/>
      <c r="G14" s="349"/>
      <c r="H14" s="349"/>
      <c r="I14" s="349"/>
    </row>
    <row r="15" spans="1:9" x14ac:dyDescent="0.35">
      <c r="A15" s="349"/>
      <c r="B15" s="349"/>
      <c r="C15" s="349"/>
      <c r="D15" s="349"/>
      <c r="E15" s="349"/>
      <c r="F15" s="349"/>
      <c r="G15" s="349"/>
      <c r="H15" s="349"/>
      <c r="I15" s="349"/>
    </row>
    <row r="16" spans="1:9" x14ac:dyDescent="0.35">
      <c r="A16" s="349"/>
      <c r="B16" s="349"/>
      <c r="C16" s="349"/>
      <c r="D16" s="349"/>
      <c r="E16" s="349"/>
      <c r="F16" s="349"/>
      <c r="G16" s="349"/>
      <c r="H16" s="349"/>
      <c r="I16" s="349"/>
    </row>
    <row r="17" spans="1:9" x14ac:dyDescent="0.35">
      <c r="A17" s="349"/>
      <c r="B17" s="349"/>
      <c r="C17" s="349"/>
      <c r="D17" s="349"/>
      <c r="E17" s="349"/>
      <c r="F17" s="349"/>
      <c r="G17" s="349"/>
      <c r="H17" s="349"/>
      <c r="I17" s="349"/>
    </row>
    <row r="18" spans="1:9" x14ac:dyDescent="0.35">
      <c r="A18" s="349"/>
      <c r="B18" s="349"/>
      <c r="C18" s="349"/>
      <c r="D18" s="349"/>
      <c r="E18" s="349"/>
      <c r="F18" s="349"/>
      <c r="G18" s="349"/>
      <c r="H18" s="349"/>
      <c r="I18" s="349"/>
    </row>
    <row r="19" spans="1:9" x14ac:dyDescent="0.35">
      <c r="A19" s="349"/>
      <c r="B19" s="349"/>
      <c r="C19" s="349"/>
      <c r="D19" s="349"/>
      <c r="E19" s="349"/>
      <c r="F19" s="349"/>
      <c r="G19" s="349"/>
      <c r="H19" s="349"/>
      <c r="I19" s="349"/>
    </row>
    <row r="20" spans="1:9" x14ac:dyDescent="0.35">
      <c r="A20" s="349"/>
      <c r="B20" s="349"/>
      <c r="C20" s="349"/>
      <c r="D20" s="349"/>
      <c r="E20" s="349"/>
      <c r="F20" s="349"/>
      <c r="G20" s="349"/>
      <c r="H20" s="349"/>
      <c r="I20" s="349"/>
    </row>
    <row r="21" spans="1:9" x14ac:dyDescent="0.35">
      <c r="A21" s="349"/>
      <c r="B21" s="349"/>
      <c r="C21" s="349"/>
      <c r="D21" s="349"/>
      <c r="E21" s="349"/>
      <c r="F21" s="349"/>
      <c r="G21" s="349"/>
      <c r="H21" s="349"/>
      <c r="I21" s="349"/>
    </row>
    <row r="22" spans="1:9" x14ac:dyDescent="0.35">
      <c r="A22" s="349"/>
      <c r="B22" s="349"/>
      <c r="C22" s="349"/>
      <c r="D22" s="349"/>
      <c r="E22" s="349"/>
      <c r="F22" s="349"/>
      <c r="G22" s="349"/>
      <c r="H22" s="349"/>
      <c r="I22" s="349"/>
    </row>
    <row r="23" spans="1:9" x14ac:dyDescent="0.35">
      <c r="A23" s="349"/>
      <c r="B23" s="349"/>
      <c r="C23" s="349"/>
      <c r="D23" s="349"/>
      <c r="E23" s="349"/>
      <c r="F23" s="349"/>
      <c r="G23" s="349"/>
      <c r="H23" s="349"/>
      <c r="I23" s="349"/>
    </row>
    <row r="24" spans="1:9" x14ac:dyDescent="0.35">
      <c r="A24" s="349"/>
      <c r="B24" s="349"/>
      <c r="C24" s="349"/>
      <c r="D24" s="349"/>
      <c r="E24" s="349"/>
      <c r="F24" s="349"/>
      <c r="G24" s="349"/>
      <c r="H24" s="349"/>
      <c r="I24" s="349"/>
    </row>
    <row r="25" spans="1:9" x14ac:dyDescent="0.35">
      <c r="A25" s="349"/>
      <c r="B25" s="349"/>
      <c r="C25" s="349"/>
      <c r="D25" s="349"/>
      <c r="E25" s="349"/>
      <c r="F25" s="349"/>
      <c r="G25" s="349"/>
      <c r="H25" s="349"/>
      <c r="I25" s="349"/>
    </row>
    <row r="26" spans="1:9" x14ac:dyDescent="0.35">
      <c r="A26" s="349"/>
      <c r="B26" s="349"/>
      <c r="C26" s="349"/>
      <c r="D26" s="349"/>
      <c r="E26" s="349"/>
      <c r="F26" s="349"/>
      <c r="G26" s="349"/>
      <c r="H26" s="349"/>
      <c r="I26" s="349"/>
    </row>
    <row r="27" spans="1:9" x14ac:dyDescent="0.35">
      <c r="A27" s="349"/>
      <c r="B27" s="349"/>
      <c r="C27" s="349"/>
      <c r="D27" s="349"/>
      <c r="E27" s="349"/>
      <c r="F27" s="349"/>
      <c r="G27" s="349"/>
      <c r="H27" s="349"/>
      <c r="I27" s="349"/>
    </row>
    <row r="28" spans="1:9" x14ac:dyDescent="0.35">
      <c r="A28" s="349"/>
      <c r="B28" s="349"/>
      <c r="C28" s="349"/>
      <c r="D28" s="349"/>
      <c r="E28" s="349"/>
      <c r="F28" s="349"/>
      <c r="G28" s="349"/>
      <c r="H28" s="349"/>
      <c r="I28" s="349"/>
    </row>
    <row r="29" spans="1:9" x14ac:dyDescent="0.35">
      <c r="A29" s="349"/>
      <c r="B29" s="349"/>
      <c r="C29" s="349"/>
      <c r="D29" s="349"/>
      <c r="E29" s="349"/>
      <c r="F29" s="349"/>
      <c r="G29" s="349"/>
      <c r="H29" s="349"/>
      <c r="I29" s="349"/>
    </row>
    <row r="30" spans="1:9" x14ac:dyDescent="0.35">
      <c r="A30" s="349"/>
      <c r="B30" s="349"/>
      <c r="C30" s="349"/>
      <c r="D30" s="349"/>
      <c r="E30" s="349"/>
      <c r="F30" s="349"/>
      <c r="G30" s="349"/>
      <c r="H30" s="349"/>
      <c r="I30" s="349"/>
    </row>
    <row r="31" spans="1:9" x14ac:dyDescent="0.35">
      <c r="A31" s="349"/>
      <c r="B31" s="349"/>
      <c r="C31" s="349"/>
      <c r="D31" s="349"/>
      <c r="E31" s="349"/>
      <c r="F31" s="349"/>
      <c r="G31" s="349"/>
      <c r="H31" s="349"/>
      <c r="I31" s="349"/>
    </row>
    <row r="32" spans="1:9" x14ac:dyDescent="0.35">
      <c r="A32" s="349"/>
      <c r="B32" s="349"/>
      <c r="C32" s="349"/>
      <c r="D32" s="349"/>
      <c r="E32" s="349"/>
      <c r="F32" s="349"/>
      <c r="G32" s="349"/>
      <c r="H32" s="349"/>
      <c r="I32" s="349"/>
    </row>
    <row r="33" spans="1:9" x14ac:dyDescent="0.35">
      <c r="A33" s="349"/>
      <c r="B33" s="349"/>
      <c r="C33" s="349"/>
      <c r="D33" s="349"/>
      <c r="E33" s="349"/>
      <c r="F33" s="349"/>
      <c r="G33" s="349"/>
      <c r="H33" s="349"/>
      <c r="I33" s="349"/>
    </row>
    <row r="34" spans="1:9" x14ac:dyDescent="0.35">
      <c r="A34" s="349"/>
      <c r="B34" s="349"/>
      <c r="C34" s="349"/>
      <c r="D34" s="349"/>
      <c r="E34" s="349"/>
      <c r="F34" s="349"/>
      <c r="G34" s="349"/>
      <c r="H34" s="349"/>
      <c r="I34" s="349"/>
    </row>
    <row r="35" spans="1:9" x14ac:dyDescent="0.35">
      <c r="A35" s="349"/>
      <c r="B35" s="349"/>
      <c r="C35" s="349"/>
      <c r="D35" s="349"/>
      <c r="E35" s="349"/>
      <c r="F35" s="349"/>
      <c r="G35" s="349"/>
      <c r="H35" s="349"/>
      <c r="I35" s="349"/>
    </row>
    <row r="36" spans="1:9" x14ac:dyDescent="0.35">
      <c r="A36" s="349"/>
      <c r="B36" s="349"/>
      <c r="C36" s="349"/>
      <c r="D36" s="349"/>
      <c r="E36" s="349"/>
      <c r="F36" s="349"/>
      <c r="G36" s="349"/>
      <c r="H36" s="349"/>
      <c r="I36" s="349"/>
    </row>
    <row r="37" spans="1:9" x14ac:dyDescent="0.35">
      <c r="A37" s="349"/>
      <c r="B37" s="349"/>
      <c r="C37" s="349"/>
      <c r="D37" s="349"/>
      <c r="E37" s="349"/>
      <c r="F37" s="349"/>
      <c r="G37" s="349"/>
      <c r="H37" s="349"/>
      <c r="I37" s="349"/>
    </row>
    <row r="38" spans="1:9" x14ac:dyDescent="0.35">
      <c r="A38" s="349"/>
      <c r="B38" s="349"/>
      <c r="C38" s="349"/>
      <c r="D38" s="349"/>
      <c r="E38" s="349"/>
      <c r="F38" s="349"/>
      <c r="G38" s="349"/>
      <c r="H38" s="349"/>
      <c r="I38" s="349"/>
    </row>
    <row r="39" spans="1:9" x14ac:dyDescent="0.35">
      <c r="A39" s="349"/>
      <c r="B39" s="349"/>
      <c r="C39" s="349"/>
      <c r="D39" s="349"/>
      <c r="E39" s="349"/>
      <c r="F39" s="349"/>
      <c r="G39" s="349"/>
      <c r="H39" s="349"/>
      <c r="I39" s="349"/>
    </row>
    <row r="40" spans="1:9" x14ac:dyDescent="0.35">
      <c r="A40" s="349"/>
      <c r="B40" s="349"/>
      <c r="C40" s="349"/>
      <c r="D40" s="349"/>
      <c r="E40" s="349"/>
      <c r="F40" s="349"/>
      <c r="G40" s="349"/>
      <c r="H40" s="349"/>
      <c r="I40" s="349"/>
    </row>
  </sheetData>
  <mergeCells count="1">
    <mergeCell ref="A1:I40"/>
  </mergeCells>
  <pageMargins left="0.7" right="0.7" top="0.75" bottom="0.75" header="0.3" footer="0.3"/>
  <pageSetup paperSize="9" orientation="portrait" horizontalDpi="4294967292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FFB31-0FC2-418C-971C-6C36FFE4FD26}">
  <dimension ref="A2:B25"/>
  <sheetViews>
    <sheetView topLeftCell="A8" workbookViewId="0">
      <selection activeCell="A25" sqref="A25:XFD25"/>
    </sheetView>
  </sheetViews>
  <sheetFormatPr baseColWidth="10" defaultRowHeight="14.5" x14ac:dyDescent="0.35"/>
  <cols>
    <col min="1" max="1" width="48.7265625" customWidth="1"/>
    <col min="2" max="2" width="49.453125" customWidth="1"/>
  </cols>
  <sheetData>
    <row r="2" spans="1:2" ht="16" thickBot="1" x14ac:dyDescent="0.4">
      <c r="A2" s="31" t="s">
        <v>115</v>
      </c>
    </row>
    <row r="3" spans="1:2" ht="31.5" thickBot="1" x14ac:dyDescent="0.4">
      <c r="A3" s="18" t="s">
        <v>224</v>
      </c>
      <c r="B3" s="19" t="s">
        <v>113</v>
      </c>
    </row>
    <row r="4" spans="1:2" ht="16" thickBot="1" x14ac:dyDescent="0.4">
      <c r="A4" s="32" t="s">
        <v>0</v>
      </c>
      <c r="B4" s="28"/>
    </row>
    <row r="5" spans="1:2" ht="16" thickBot="1" x14ac:dyDescent="0.4">
      <c r="A5" s="26" t="s">
        <v>1</v>
      </c>
      <c r="B5" s="362">
        <v>1.1668200760280398</v>
      </c>
    </row>
    <row r="6" spans="1:2" ht="16" thickBot="1" x14ac:dyDescent="0.4">
      <c r="A6" s="26" t="s">
        <v>2</v>
      </c>
      <c r="B6" s="362">
        <v>3.8004675542090998</v>
      </c>
    </row>
    <row r="7" spans="1:2" ht="16" thickBot="1" x14ac:dyDescent="0.4">
      <c r="A7" s="26" t="s">
        <v>3</v>
      </c>
      <c r="B7" s="362">
        <v>3.9378151078332988</v>
      </c>
    </row>
    <row r="8" spans="1:2" ht="16" thickBot="1" x14ac:dyDescent="0.4">
      <c r="A8" s="26" t="s">
        <v>4</v>
      </c>
      <c r="B8" s="362">
        <v>2.3602526951298968</v>
      </c>
    </row>
    <row r="9" spans="1:2" ht="16" thickBot="1" x14ac:dyDescent="0.4">
      <c r="A9" s="26" t="s">
        <v>5</v>
      </c>
      <c r="B9" s="362">
        <v>9.6097636685609444</v>
      </c>
    </row>
    <row r="10" spans="1:2" ht="16" thickBot="1" x14ac:dyDescent="0.4">
      <c r="A10" s="26" t="s">
        <v>6</v>
      </c>
      <c r="B10" s="362">
        <v>26.118994395867222</v>
      </c>
    </row>
    <row r="11" spans="1:2" ht="16" thickBot="1" x14ac:dyDescent="0.4">
      <c r="A11" s="26" t="s">
        <v>7</v>
      </c>
      <c r="B11" s="362">
        <v>7.5322650241238369</v>
      </c>
    </row>
    <row r="12" spans="1:2" ht="16" thickBot="1" x14ac:dyDescent="0.4">
      <c r="A12" s="26" t="s">
        <v>8</v>
      </c>
      <c r="B12" s="362">
        <v>7.2935381038961173</v>
      </c>
    </row>
    <row r="13" spans="1:2" ht="16" thickBot="1" x14ac:dyDescent="0.4">
      <c r="A13" s="68" t="s">
        <v>9</v>
      </c>
      <c r="B13" s="362">
        <v>20.286685954928636</v>
      </c>
    </row>
    <row r="14" spans="1:2" ht="16" thickBot="1" x14ac:dyDescent="0.4">
      <c r="A14" s="68" t="s">
        <v>342</v>
      </c>
      <c r="B14" s="362">
        <v>0</v>
      </c>
    </row>
    <row r="15" spans="1:2" ht="16" thickBot="1" x14ac:dyDescent="0.4">
      <c r="A15" s="26" t="s">
        <v>291</v>
      </c>
      <c r="B15" s="362">
        <v>4.9974376327378911</v>
      </c>
    </row>
    <row r="16" spans="1:2" ht="16" thickBot="1" x14ac:dyDescent="0.4">
      <c r="A16" s="32" t="s">
        <v>10</v>
      </c>
      <c r="B16" s="28"/>
    </row>
    <row r="17" spans="1:2" ht="16" thickBot="1" x14ac:dyDescent="0.4">
      <c r="A17" s="26" t="s">
        <v>11</v>
      </c>
      <c r="B17" s="362">
        <v>13.010281043493579</v>
      </c>
    </row>
    <row r="18" spans="1:2" ht="16" thickBot="1" x14ac:dyDescent="0.4">
      <c r="A18" s="36" t="s">
        <v>73</v>
      </c>
      <c r="B18" s="363">
        <v>20.286685954928636</v>
      </c>
    </row>
    <row r="19" spans="1:2" ht="16" thickBot="1" x14ac:dyDescent="0.4">
      <c r="A19" s="36" t="s">
        <v>74</v>
      </c>
      <c r="B19" s="363">
        <v>8.0466448366452408</v>
      </c>
    </row>
    <row r="20" spans="1:2" ht="16" thickBot="1" x14ac:dyDescent="0.4">
      <c r="A20" s="26" t="s">
        <v>12</v>
      </c>
      <c r="B20" s="362">
        <v>6.6607115531677445</v>
      </c>
    </row>
    <row r="21" spans="1:2" ht="16" thickBot="1" x14ac:dyDescent="0.4">
      <c r="A21" s="32" t="s">
        <v>13</v>
      </c>
      <c r="B21" s="28"/>
    </row>
    <row r="22" spans="1:2" ht="16" thickBot="1" x14ac:dyDescent="0.4">
      <c r="A22" s="26" t="s">
        <v>17</v>
      </c>
      <c r="B22" s="362">
        <v>7.9170091499231861</v>
      </c>
    </row>
    <row r="23" spans="1:2" ht="16" thickBot="1" x14ac:dyDescent="0.4">
      <c r="A23" s="26" t="s">
        <v>94</v>
      </c>
      <c r="B23" s="362">
        <v>8.3085699390894323</v>
      </c>
    </row>
    <row r="24" spans="1:2" ht="16" thickBot="1" x14ac:dyDescent="0.4">
      <c r="A24" s="30" t="s">
        <v>114</v>
      </c>
      <c r="B24" s="364">
        <v>8.1291169140385939</v>
      </c>
    </row>
    <row r="25" spans="1:2" s="367" customFormat="1" ht="14" x14ac:dyDescent="0.35">
      <c r="A25" s="367" t="s">
        <v>343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2116E-7527-4A1E-9FCB-FD438BEEB3A6}">
  <dimension ref="A2:G14"/>
  <sheetViews>
    <sheetView topLeftCell="A3" workbookViewId="0">
      <selection activeCell="A14" sqref="A14:XFD14"/>
    </sheetView>
  </sheetViews>
  <sheetFormatPr baseColWidth="10" defaultRowHeight="14.5" x14ac:dyDescent="0.35"/>
  <cols>
    <col min="1" max="1" width="45.81640625" customWidth="1"/>
    <col min="2" max="2" width="58.08984375" customWidth="1"/>
  </cols>
  <sheetData>
    <row r="2" spans="1:7" ht="15.5" x14ac:dyDescent="0.35">
      <c r="A2" s="176" t="s">
        <v>125</v>
      </c>
      <c r="B2" s="176"/>
      <c r="C2" s="176"/>
      <c r="D2" s="176"/>
      <c r="E2" s="176"/>
      <c r="F2" s="176"/>
      <c r="G2" s="176"/>
    </row>
    <row r="3" spans="1:7" ht="15" thickBot="1" x14ac:dyDescent="0.4"/>
    <row r="4" spans="1:7" ht="16" thickBot="1" x14ac:dyDescent="0.4">
      <c r="A4" s="40" t="s">
        <v>116</v>
      </c>
      <c r="B4" s="366" t="s">
        <v>15</v>
      </c>
    </row>
    <row r="5" spans="1:7" ht="16" thickBot="1" x14ac:dyDescent="0.4">
      <c r="A5" s="7" t="s">
        <v>117</v>
      </c>
      <c r="B5" s="365">
        <v>63.480098927225448</v>
      </c>
    </row>
    <row r="6" spans="1:7" ht="16" thickBot="1" x14ac:dyDescent="0.4">
      <c r="A6" s="7" t="s">
        <v>118</v>
      </c>
      <c r="B6" s="365">
        <v>59.026824281948024</v>
      </c>
    </row>
    <row r="7" spans="1:7" ht="16" thickBot="1" x14ac:dyDescent="0.4">
      <c r="A7" s="7" t="s">
        <v>119</v>
      </c>
      <c r="B7" s="365">
        <v>9.2090538744421391</v>
      </c>
    </row>
    <row r="8" spans="1:7" ht="16" thickBot="1" x14ac:dyDescent="0.4">
      <c r="A8" s="7" t="s">
        <v>120</v>
      </c>
      <c r="B8" s="365">
        <v>1.9241313504281727</v>
      </c>
    </row>
    <row r="9" spans="1:7" ht="16" thickBot="1" x14ac:dyDescent="0.4">
      <c r="A9" s="7" t="s">
        <v>121</v>
      </c>
      <c r="B9" s="365">
        <v>2.3637406381692387</v>
      </c>
    </row>
    <row r="10" spans="1:7" ht="16" thickBot="1" x14ac:dyDescent="0.4">
      <c r="A10" s="7" t="s">
        <v>122</v>
      </c>
      <c r="B10" s="365">
        <v>5.8061879420678935</v>
      </c>
    </row>
    <row r="11" spans="1:7" ht="16" thickBot="1" x14ac:dyDescent="0.4">
      <c r="A11" s="7" t="s">
        <v>123</v>
      </c>
      <c r="B11" s="365">
        <v>1.742029155283396</v>
      </c>
    </row>
    <row r="12" spans="1:7" ht="16" thickBot="1" x14ac:dyDescent="0.4">
      <c r="A12" s="7" t="s">
        <v>124</v>
      </c>
      <c r="B12" s="365">
        <v>0</v>
      </c>
    </row>
    <row r="13" spans="1:7" ht="16" thickBot="1" x14ac:dyDescent="0.4">
      <c r="A13" s="7" t="s">
        <v>18</v>
      </c>
      <c r="B13" s="365">
        <v>1.1642616830083612</v>
      </c>
    </row>
    <row r="14" spans="1:7" s="367" customFormat="1" ht="14.5" customHeight="1" x14ac:dyDescent="0.35">
      <c r="A14" s="367" t="s">
        <v>343</v>
      </c>
    </row>
  </sheetData>
  <mergeCells count="1"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09F50-049A-4D6C-8C2D-A3AA45E74F6E}">
  <dimension ref="A2:I29"/>
  <sheetViews>
    <sheetView topLeftCell="A12" workbookViewId="0">
      <selection activeCell="A29" sqref="A29:XFD29"/>
    </sheetView>
  </sheetViews>
  <sheetFormatPr baseColWidth="10" defaultRowHeight="14.5" x14ac:dyDescent="0.35"/>
  <cols>
    <col min="1" max="1" width="40" customWidth="1"/>
    <col min="2" max="2" width="18.7265625" customWidth="1"/>
    <col min="3" max="3" width="18.453125" customWidth="1"/>
    <col min="5" max="5" width="21.81640625" customWidth="1"/>
    <col min="6" max="6" width="19.453125" customWidth="1"/>
  </cols>
  <sheetData>
    <row r="2" spans="1:9" ht="38.25" customHeight="1" thickBot="1" x14ac:dyDescent="0.4">
      <c r="A2" s="185" t="s">
        <v>130</v>
      </c>
      <c r="B2" s="185"/>
      <c r="C2" s="185"/>
      <c r="D2" s="185"/>
      <c r="E2" s="185"/>
      <c r="F2" s="185"/>
      <c r="G2" s="185"/>
      <c r="H2" s="185"/>
    </row>
    <row r="3" spans="1:9" ht="15.75" customHeight="1" x14ac:dyDescent="0.35">
      <c r="A3" s="186" t="s">
        <v>224</v>
      </c>
      <c r="B3" s="177" t="s">
        <v>126</v>
      </c>
      <c r="C3" s="177" t="s">
        <v>127</v>
      </c>
      <c r="D3" s="177" t="s">
        <v>117</v>
      </c>
      <c r="E3" s="177" t="s">
        <v>128</v>
      </c>
      <c r="F3" s="177" t="s">
        <v>129</v>
      </c>
      <c r="G3" s="177" t="s">
        <v>18</v>
      </c>
      <c r="H3" s="12"/>
      <c r="I3" s="13"/>
    </row>
    <row r="4" spans="1:9" ht="15.75" customHeight="1" thickBot="1" x14ac:dyDescent="0.4">
      <c r="A4" s="187"/>
      <c r="B4" s="178"/>
      <c r="C4" s="178"/>
      <c r="D4" s="178"/>
      <c r="E4" s="178"/>
      <c r="F4" s="178"/>
      <c r="G4" s="178"/>
      <c r="H4" s="10"/>
      <c r="I4" s="13"/>
    </row>
    <row r="5" spans="1:9" ht="16" thickBot="1" x14ac:dyDescent="0.4">
      <c r="A5" s="179" t="s">
        <v>0</v>
      </c>
      <c r="B5" s="180"/>
      <c r="C5" s="180"/>
      <c r="D5" s="180"/>
      <c r="E5" s="180"/>
      <c r="F5" s="180"/>
      <c r="G5" s="181"/>
      <c r="H5" s="13"/>
      <c r="I5" s="13"/>
    </row>
    <row r="6" spans="1:9" ht="16" thickBot="1" x14ac:dyDescent="0.4">
      <c r="A6" s="26" t="s">
        <v>1</v>
      </c>
      <c r="B6" s="362">
        <v>46.792068175339303</v>
      </c>
      <c r="C6" s="362">
        <v>51.340036408475051</v>
      </c>
      <c r="D6" s="362">
        <v>1.7601508738853886</v>
      </c>
      <c r="E6" s="362">
        <v>0</v>
      </c>
      <c r="F6" s="362">
        <v>0</v>
      </c>
      <c r="G6" s="362">
        <v>0.10774454230034897</v>
      </c>
      <c r="H6" s="13"/>
      <c r="I6" s="13"/>
    </row>
    <row r="7" spans="1:9" ht="16" thickBot="1" x14ac:dyDescent="0.4">
      <c r="A7" s="26" t="s">
        <v>2</v>
      </c>
      <c r="B7" s="362">
        <v>41.890302925149896</v>
      </c>
      <c r="C7" s="362">
        <v>56.835670847830059</v>
      </c>
      <c r="D7" s="362">
        <v>0.86099497430850969</v>
      </c>
      <c r="E7" s="362">
        <v>0.30742134656881992</v>
      </c>
      <c r="F7" s="362">
        <v>0.17805476809644702</v>
      </c>
      <c r="G7" s="362">
        <v>8.6553102581183178E-2</v>
      </c>
      <c r="H7" s="13"/>
      <c r="I7" s="13"/>
    </row>
    <row r="8" spans="1:9" ht="16" thickBot="1" x14ac:dyDescent="0.4">
      <c r="A8" s="26" t="s">
        <v>3</v>
      </c>
      <c r="B8" s="362">
        <v>84.136953435416487</v>
      </c>
      <c r="C8" s="362">
        <v>11.982837199363116</v>
      </c>
      <c r="D8" s="362">
        <v>3.6811288654264538</v>
      </c>
      <c r="E8" s="362">
        <v>0</v>
      </c>
      <c r="F8" s="362">
        <v>0.22862475075339167</v>
      </c>
      <c r="G8" s="362">
        <v>0.1245383888320406</v>
      </c>
      <c r="H8" s="13"/>
      <c r="I8" s="13"/>
    </row>
    <row r="9" spans="1:9" ht="16" thickBot="1" x14ac:dyDescent="0.4">
      <c r="A9" s="26" t="s">
        <v>4</v>
      </c>
      <c r="B9" s="362">
        <v>77.993440350239425</v>
      </c>
      <c r="C9" s="362">
        <v>18.772842789571406</v>
      </c>
      <c r="D9" s="362">
        <v>0</v>
      </c>
      <c r="E9" s="362">
        <v>0.67428671077879754</v>
      </c>
      <c r="F9" s="362">
        <v>0.93048611486842792</v>
      </c>
      <c r="G9" s="362">
        <v>1.6289440345417541</v>
      </c>
      <c r="H9" s="13"/>
      <c r="I9" s="13"/>
    </row>
    <row r="10" spans="1:9" ht="16" thickBot="1" x14ac:dyDescent="0.4">
      <c r="A10" s="26" t="s">
        <v>5</v>
      </c>
      <c r="B10" s="362">
        <v>53.198314375524724</v>
      </c>
      <c r="C10" s="362">
        <v>18.430604168327982</v>
      </c>
      <c r="D10" s="362">
        <v>22.497496617529038</v>
      </c>
      <c r="E10" s="362">
        <v>7.2681321428356958</v>
      </c>
      <c r="F10" s="362">
        <v>0.93055499653473916</v>
      </c>
      <c r="G10" s="362">
        <v>0</v>
      </c>
      <c r="H10" s="13"/>
      <c r="I10" s="13"/>
    </row>
    <row r="11" spans="1:9" ht="16" thickBot="1" x14ac:dyDescent="0.4">
      <c r="A11" s="26" t="s">
        <v>6</v>
      </c>
      <c r="B11" s="362">
        <v>49.590779757900293</v>
      </c>
      <c r="C11" s="362">
        <v>22.045780304797312</v>
      </c>
      <c r="D11" s="362">
        <v>28.203939516327299</v>
      </c>
      <c r="E11" s="362">
        <v>0.25285592954130326</v>
      </c>
      <c r="F11" s="362">
        <v>0</v>
      </c>
      <c r="G11" s="362">
        <v>9.6774542266644614E-2</v>
      </c>
      <c r="H11" s="13"/>
      <c r="I11" s="13"/>
    </row>
    <row r="12" spans="1:9" ht="16" thickBot="1" x14ac:dyDescent="0.4">
      <c r="A12" s="26" t="s">
        <v>7</v>
      </c>
      <c r="B12" s="362">
        <v>59.470849244882871</v>
      </c>
      <c r="C12" s="362">
        <v>36.806817143073083</v>
      </c>
      <c r="D12" s="362">
        <v>2.695106912134889</v>
      </c>
      <c r="E12" s="362">
        <v>0</v>
      </c>
      <c r="F12" s="362">
        <v>0</v>
      </c>
      <c r="G12" s="362">
        <v>1.0272266999091395</v>
      </c>
      <c r="H12" s="13"/>
      <c r="I12" s="13"/>
    </row>
    <row r="13" spans="1:9" ht="16" thickBot="1" x14ac:dyDescent="0.4">
      <c r="A13" s="26" t="s">
        <v>8</v>
      </c>
      <c r="B13" s="362">
        <v>73.315384123424593</v>
      </c>
      <c r="C13" s="362">
        <v>9.0843322191363853</v>
      </c>
      <c r="D13" s="362">
        <v>68.148519908978443</v>
      </c>
      <c r="E13" s="362">
        <v>49.093334692216139</v>
      </c>
      <c r="F13" s="362">
        <v>7.0429899576093318</v>
      </c>
      <c r="G13" s="362">
        <v>2.3718551400033765</v>
      </c>
      <c r="H13" s="13"/>
      <c r="I13" s="13"/>
    </row>
    <row r="14" spans="1:9" ht="16" thickBot="1" x14ac:dyDescent="0.4">
      <c r="A14" s="68" t="s">
        <v>9</v>
      </c>
      <c r="B14" s="362">
        <v>48.645614400166593</v>
      </c>
      <c r="C14" s="362">
        <v>48.875673984962134</v>
      </c>
      <c r="D14" s="362">
        <v>2.2361365390585841</v>
      </c>
      <c r="E14" s="362">
        <v>0.18513641478046131</v>
      </c>
      <c r="F14" s="362">
        <v>0.14579835235277949</v>
      </c>
      <c r="G14" s="362">
        <v>0.89629365268787586</v>
      </c>
      <c r="H14" s="13"/>
      <c r="I14" s="13"/>
    </row>
    <row r="15" spans="1:9" ht="16" thickBot="1" x14ac:dyDescent="0.4">
      <c r="A15" s="68" t="s">
        <v>342</v>
      </c>
      <c r="B15" s="362">
        <v>49.795684498693028</v>
      </c>
      <c r="C15" s="362">
        <v>43.589671543139744</v>
      </c>
      <c r="D15" s="362">
        <v>0</v>
      </c>
      <c r="E15" s="362">
        <v>6.6146439581671945</v>
      </c>
      <c r="F15" s="362">
        <v>0</v>
      </c>
      <c r="G15" s="362">
        <v>0</v>
      </c>
      <c r="H15" s="13"/>
      <c r="I15" s="13"/>
    </row>
    <row r="16" spans="1:9" ht="16" thickBot="1" x14ac:dyDescent="0.4">
      <c r="A16" s="26" t="s">
        <v>291</v>
      </c>
      <c r="B16" s="362">
        <v>76.69663210024089</v>
      </c>
      <c r="C16" s="362">
        <v>19.932012914904515</v>
      </c>
      <c r="D16" s="362">
        <v>2.09216280402357</v>
      </c>
      <c r="E16" s="362">
        <v>0.46533262208678006</v>
      </c>
      <c r="F16" s="362">
        <v>0.44138896821120011</v>
      </c>
      <c r="G16" s="362">
        <v>0.68434245427199081</v>
      </c>
      <c r="H16" s="13"/>
      <c r="I16" s="13"/>
    </row>
    <row r="17" spans="1:9" ht="16" thickBot="1" x14ac:dyDescent="0.4">
      <c r="A17" s="182" t="s">
        <v>10</v>
      </c>
      <c r="B17" s="183"/>
      <c r="C17" s="183"/>
      <c r="D17" s="183"/>
      <c r="E17" s="183"/>
      <c r="F17" s="183"/>
      <c r="G17" s="184"/>
      <c r="H17" s="13"/>
      <c r="I17" s="13"/>
    </row>
    <row r="18" spans="1:9" ht="16" thickBot="1" x14ac:dyDescent="0.4">
      <c r="A18" s="26" t="s">
        <v>11</v>
      </c>
      <c r="B18" s="362">
        <v>52.35399308340164</v>
      </c>
      <c r="C18" s="362">
        <v>37.654529770643833</v>
      </c>
      <c r="D18" s="362">
        <v>9.6905921461944349</v>
      </c>
      <c r="E18" s="362">
        <v>0.34418062367893049</v>
      </c>
      <c r="F18" s="362">
        <v>0.41970995149090051</v>
      </c>
      <c r="G18" s="362">
        <v>0.57651520357872155</v>
      </c>
      <c r="H18" s="13"/>
      <c r="I18" s="13"/>
    </row>
    <row r="19" spans="1:9" ht="16" thickBot="1" x14ac:dyDescent="0.4">
      <c r="A19" s="36" t="s">
        <v>73</v>
      </c>
      <c r="B19" s="363">
        <v>48.645614400166593</v>
      </c>
      <c r="C19" s="363">
        <v>48.875673984962134</v>
      </c>
      <c r="D19" s="363">
        <v>2.2361365390585841</v>
      </c>
      <c r="E19" s="363">
        <v>0.18513641478046131</v>
      </c>
      <c r="F19" s="363">
        <v>0.14579835235277949</v>
      </c>
      <c r="G19" s="363">
        <v>0.89629365268787586</v>
      </c>
      <c r="H19" s="13"/>
      <c r="I19" s="13"/>
    </row>
    <row r="20" spans="1:9" ht="16" thickBot="1" x14ac:dyDescent="0.4">
      <c r="A20" s="36" t="s">
        <v>74</v>
      </c>
      <c r="B20" s="363">
        <v>54.86811820486426</v>
      </c>
      <c r="C20" s="363">
        <v>30.047064899727623</v>
      </c>
      <c r="D20" s="363">
        <v>14.744400214246273</v>
      </c>
      <c r="E20" s="363">
        <v>0.45200592286490898</v>
      </c>
      <c r="F20" s="363">
        <v>0.60541052073596924</v>
      </c>
      <c r="G20" s="363">
        <v>0.35971883490092821</v>
      </c>
      <c r="H20" s="13"/>
      <c r="I20" s="13"/>
    </row>
    <row r="21" spans="1:9" ht="16" thickBot="1" x14ac:dyDescent="0.4">
      <c r="A21" s="26" t="s">
        <v>12</v>
      </c>
      <c r="B21" s="362">
        <v>61.087910790862473</v>
      </c>
      <c r="C21" s="362">
        <v>27.560081951058603</v>
      </c>
      <c r="D21" s="362">
        <v>9.4294840649498592</v>
      </c>
      <c r="E21" s="362">
        <v>2.1359108177274622</v>
      </c>
      <c r="F21" s="362">
        <v>0.43389339337641558</v>
      </c>
      <c r="G21" s="362">
        <v>0.33787972388026416</v>
      </c>
      <c r="H21" s="13"/>
      <c r="I21" s="13"/>
    </row>
    <row r="22" spans="1:9" ht="16" thickBot="1" x14ac:dyDescent="0.4">
      <c r="A22" s="182" t="s">
        <v>38</v>
      </c>
      <c r="B22" s="183"/>
      <c r="C22" s="183"/>
      <c r="D22" s="183"/>
      <c r="E22" s="183"/>
      <c r="F22" s="183"/>
      <c r="G22" s="184"/>
      <c r="H22" s="13"/>
      <c r="I22" s="13"/>
    </row>
    <row r="23" spans="1:9" ht="16" thickBot="1" x14ac:dyDescent="0.4">
      <c r="A23" s="26" t="s">
        <v>29</v>
      </c>
      <c r="B23" s="362">
        <v>62.39304287079127</v>
      </c>
      <c r="C23" s="362">
        <v>27.824227123921286</v>
      </c>
      <c r="D23" s="362">
        <v>7.9086017732957536</v>
      </c>
      <c r="E23" s="362">
        <v>2.0929888216656876</v>
      </c>
      <c r="F23" s="362">
        <v>0.47187029781936962</v>
      </c>
      <c r="G23" s="362">
        <v>0.45744794408052863</v>
      </c>
      <c r="H23" s="13"/>
      <c r="I23" s="13"/>
    </row>
    <row r="24" spans="1:9" ht="16" thickBot="1" x14ac:dyDescent="0.4">
      <c r="A24" s="26" t="s">
        <v>76</v>
      </c>
      <c r="B24" s="362">
        <v>53.341671172481298</v>
      </c>
      <c r="C24" s="362">
        <v>28.629098751983868</v>
      </c>
      <c r="D24" s="362">
        <v>16.355210203511135</v>
      </c>
      <c r="E24" s="362">
        <v>1.4672016817826969</v>
      </c>
      <c r="F24" s="362">
        <v>0.37182043933974179</v>
      </c>
      <c r="G24" s="362">
        <v>0.24548774751541677</v>
      </c>
      <c r="H24" s="13"/>
      <c r="I24" s="13"/>
    </row>
    <row r="25" spans="1:9" ht="16" thickBot="1" x14ac:dyDescent="0.4">
      <c r="A25" s="26" t="s">
        <v>30</v>
      </c>
      <c r="B25" s="362">
        <v>50.321650916896807</v>
      </c>
      <c r="C25" s="362">
        <v>41.549675910499353</v>
      </c>
      <c r="D25" s="362">
        <v>8.9414723049639342</v>
      </c>
      <c r="E25" s="362">
        <v>0.49551854590567684</v>
      </c>
      <c r="F25" s="362">
        <v>0.23828091153192577</v>
      </c>
      <c r="G25" s="362">
        <v>0</v>
      </c>
      <c r="H25" s="13"/>
      <c r="I25" s="13"/>
    </row>
    <row r="26" spans="1:9" ht="16" thickBot="1" x14ac:dyDescent="0.4">
      <c r="A26" s="26" t="s">
        <v>31</v>
      </c>
      <c r="B26" s="362">
        <v>53.082165584767203</v>
      </c>
      <c r="C26" s="362">
        <v>42.536052323125922</v>
      </c>
      <c r="D26" s="362">
        <v>4.0351042070817149</v>
      </c>
      <c r="E26" s="362">
        <v>0</v>
      </c>
      <c r="F26" s="362">
        <v>0.24657118531943947</v>
      </c>
      <c r="G26" s="362">
        <v>0.10010669970578268</v>
      </c>
      <c r="H26" s="13"/>
      <c r="I26" s="13"/>
    </row>
    <row r="27" spans="1:9" ht="16" thickBot="1" x14ac:dyDescent="0.4">
      <c r="A27" s="17" t="s">
        <v>32</v>
      </c>
      <c r="B27" s="362">
        <v>30.084580737507103</v>
      </c>
      <c r="C27" s="362">
        <v>68.933589425070736</v>
      </c>
      <c r="D27" s="362">
        <v>0</v>
      </c>
      <c r="E27" s="362">
        <v>0.98182983742214724</v>
      </c>
      <c r="F27" s="362">
        <v>0</v>
      </c>
      <c r="G27" s="362">
        <v>0</v>
      </c>
      <c r="H27" s="13"/>
      <c r="I27" s="13"/>
    </row>
    <row r="28" spans="1:9" ht="16.5" thickTop="1" thickBot="1" x14ac:dyDescent="0.4">
      <c r="A28" s="30" t="s">
        <v>14</v>
      </c>
      <c r="B28" s="364">
        <v>59.569248304657371</v>
      </c>
      <c r="C28" s="364">
        <v>29.315314795703767</v>
      </c>
      <c r="D28" s="364">
        <v>9.4748858034494798</v>
      </c>
      <c r="E28" s="364">
        <v>1.8243629508660111</v>
      </c>
      <c r="F28" s="364">
        <v>0.43142716208843507</v>
      </c>
      <c r="G28" s="364">
        <v>0.37937390358682382</v>
      </c>
      <c r="H28" s="13"/>
      <c r="I28" s="13"/>
    </row>
    <row r="29" spans="1:9" s="367" customFormat="1" ht="14.5" customHeight="1" x14ac:dyDescent="0.35">
      <c r="A29" s="367" t="s">
        <v>343</v>
      </c>
    </row>
  </sheetData>
  <mergeCells count="11">
    <mergeCell ref="G3:G4"/>
    <mergeCell ref="A5:G5"/>
    <mergeCell ref="A17:G17"/>
    <mergeCell ref="A22:G22"/>
    <mergeCell ref="A2:H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4B27D-2DCB-45D3-8D55-A3D9FB11F838}">
  <dimension ref="C8:I21"/>
  <sheetViews>
    <sheetView workbookViewId="0">
      <selection activeCell="H9" sqref="H9"/>
    </sheetView>
  </sheetViews>
  <sheetFormatPr baseColWidth="10" defaultRowHeight="14.5" x14ac:dyDescent="0.35"/>
  <cols>
    <col min="5" max="5" width="21.54296875" customWidth="1"/>
    <col min="6" max="6" width="22.453125" customWidth="1"/>
  </cols>
  <sheetData>
    <row r="8" spans="3:6" ht="15.75" customHeight="1" x14ac:dyDescent="0.35">
      <c r="C8" s="279" t="s">
        <v>293</v>
      </c>
      <c r="D8" s="279"/>
      <c r="E8" s="279"/>
      <c r="F8" s="279"/>
    </row>
    <row r="9" spans="3:6" x14ac:dyDescent="0.35">
      <c r="C9" s="279"/>
      <c r="D9" s="279"/>
      <c r="E9" s="279"/>
      <c r="F9" s="279"/>
    </row>
    <row r="10" spans="3:6" x14ac:dyDescent="0.35">
      <c r="C10" s="279"/>
      <c r="D10" s="279"/>
      <c r="E10" s="279"/>
      <c r="F10" s="279"/>
    </row>
    <row r="11" spans="3:6" x14ac:dyDescent="0.35">
      <c r="C11" s="279"/>
      <c r="D11" s="279"/>
      <c r="E11" s="279"/>
      <c r="F11" s="279"/>
    </row>
    <row r="12" spans="3:6" x14ac:dyDescent="0.35">
      <c r="C12" s="279"/>
      <c r="D12" s="279"/>
      <c r="E12" s="279"/>
      <c r="F12" s="279"/>
    </row>
    <row r="13" spans="3:6" x14ac:dyDescent="0.35">
      <c r="C13" s="279"/>
      <c r="D13" s="279"/>
      <c r="E13" s="279"/>
      <c r="F13" s="279"/>
    </row>
    <row r="14" spans="3:6" x14ac:dyDescent="0.35">
      <c r="C14" s="279"/>
      <c r="D14" s="279"/>
      <c r="E14" s="279"/>
      <c r="F14" s="279"/>
    </row>
    <row r="21" spans="9:9" ht="15.5" x14ac:dyDescent="0.35">
      <c r="I21" s="78"/>
    </row>
  </sheetData>
  <mergeCells count="1">
    <mergeCell ref="C8:F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1EFDB-2D58-497E-8DBF-6B8482E72BC2}">
  <dimension ref="A1:F25"/>
  <sheetViews>
    <sheetView topLeftCell="A8" workbookViewId="0">
      <selection activeCell="A23" sqref="A23:XFD23"/>
    </sheetView>
  </sheetViews>
  <sheetFormatPr baseColWidth="10" defaultRowHeight="14.5" x14ac:dyDescent="0.35"/>
  <cols>
    <col min="1" max="1" width="32.54296875" customWidth="1"/>
    <col min="2" max="2" width="16" customWidth="1"/>
    <col min="3" max="3" width="14.6328125" customWidth="1"/>
    <col min="4" max="4" width="16.36328125" customWidth="1"/>
  </cols>
  <sheetData>
    <row r="1" spans="1:6" ht="15.5" x14ac:dyDescent="0.35">
      <c r="A1" s="164" t="s">
        <v>300</v>
      </c>
      <c r="B1" s="164"/>
      <c r="C1" s="164"/>
      <c r="D1" s="164"/>
      <c r="E1" s="164"/>
      <c r="F1" s="164"/>
    </row>
    <row r="3" spans="1:6" ht="18" customHeight="1" x14ac:dyDescent="0.35"/>
    <row r="4" spans="1:6" ht="18" customHeight="1" x14ac:dyDescent="0.35">
      <c r="A4" s="191" t="s">
        <v>224</v>
      </c>
      <c r="B4" s="191" t="s">
        <v>294</v>
      </c>
      <c r="C4" s="191"/>
      <c r="D4" s="191"/>
      <c r="E4" s="191"/>
      <c r="F4" s="191"/>
    </row>
    <row r="5" spans="1:6" ht="18" customHeight="1" x14ac:dyDescent="0.35">
      <c r="A5" s="191"/>
      <c r="B5" s="82" t="s">
        <v>295</v>
      </c>
      <c r="C5" s="82" t="s">
        <v>296</v>
      </c>
      <c r="D5" s="82" t="s">
        <v>297</v>
      </c>
      <c r="E5" s="82" t="s">
        <v>298</v>
      </c>
      <c r="F5" s="82" t="s">
        <v>37</v>
      </c>
    </row>
    <row r="6" spans="1:6" ht="18" customHeight="1" x14ac:dyDescent="0.35">
      <c r="A6" s="188" t="s">
        <v>0</v>
      </c>
      <c r="B6" s="189"/>
      <c r="C6" s="189"/>
      <c r="D6" s="189"/>
      <c r="E6" s="189"/>
      <c r="F6" s="190"/>
    </row>
    <row r="7" spans="1:6" ht="18" customHeight="1" x14ac:dyDescent="0.35">
      <c r="A7" s="80" t="s">
        <v>1</v>
      </c>
      <c r="B7" s="280">
        <v>25.490048930975174</v>
      </c>
      <c r="C7" s="280">
        <v>59.906861774142548</v>
      </c>
      <c r="D7" s="280">
        <v>12.345762769544566</v>
      </c>
      <c r="E7" s="280">
        <v>2.2573265253377026</v>
      </c>
      <c r="F7" s="280">
        <v>100</v>
      </c>
    </row>
    <row r="8" spans="1:6" ht="18" customHeight="1" x14ac:dyDescent="0.35">
      <c r="A8" s="80" t="s">
        <v>2</v>
      </c>
      <c r="B8" s="280">
        <v>28.19311215462692</v>
      </c>
      <c r="C8" s="280">
        <v>44.992855417415093</v>
      </c>
      <c r="D8" s="280">
        <v>24.115567514022082</v>
      </c>
      <c r="E8" s="280">
        <v>2.6984649139360926</v>
      </c>
      <c r="F8" s="280">
        <v>100</v>
      </c>
    </row>
    <row r="9" spans="1:6" ht="18" customHeight="1" x14ac:dyDescent="0.35">
      <c r="A9" s="80" t="s">
        <v>3</v>
      </c>
      <c r="B9" s="280">
        <v>54.746320980976378</v>
      </c>
      <c r="C9" s="280">
        <v>38.004667406181731</v>
      </c>
      <c r="D9" s="280">
        <v>5.671638644283135</v>
      </c>
      <c r="E9" s="280">
        <v>1.5773729685588378</v>
      </c>
      <c r="F9" s="280">
        <v>100</v>
      </c>
    </row>
    <row r="10" spans="1:6" ht="15.5" x14ac:dyDescent="0.35">
      <c r="A10" s="80" t="s">
        <v>346</v>
      </c>
      <c r="B10" s="280">
        <v>57.788099938194605</v>
      </c>
      <c r="C10" s="280">
        <v>37.693336115232228</v>
      </c>
      <c r="D10" s="280">
        <v>3.7910144293008914</v>
      </c>
      <c r="E10" s="280">
        <v>0.72754951727217132</v>
      </c>
      <c r="F10" s="280">
        <v>100</v>
      </c>
    </row>
    <row r="11" spans="1:6" ht="15.5" x14ac:dyDescent="0.35">
      <c r="A11" s="80" t="s">
        <v>5</v>
      </c>
      <c r="B11" s="280">
        <v>38.592317353600507</v>
      </c>
      <c r="C11" s="280">
        <v>48.341346772930386</v>
      </c>
      <c r="D11" s="280">
        <v>11.207031846359486</v>
      </c>
      <c r="E11" s="280">
        <v>1.859304027109774</v>
      </c>
      <c r="F11" s="280">
        <v>100</v>
      </c>
    </row>
    <row r="12" spans="1:6" ht="15.5" x14ac:dyDescent="0.35">
      <c r="A12" s="80" t="s">
        <v>6</v>
      </c>
      <c r="B12" s="280">
        <v>55.367393076986893</v>
      </c>
      <c r="C12" s="280">
        <v>24.722608483517647</v>
      </c>
      <c r="D12" s="280">
        <v>12.210421763375862</v>
      </c>
      <c r="E12" s="280">
        <v>7.6995766761196363</v>
      </c>
      <c r="F12" s="280">
        <v>100</v>
      </c>
    </row>
    <row r="13" spans="1:6" ht="15.5" x14ac:dyDescent="0.35">
      <c r="A13" s="80" t="s">
        <v>7</v>
      </c>
      <c r="B13" s="280">
        <v>24.653256633280709</v>
      </c>
      <c r="C13" s="280">
        <v>63.054473671852982</v>
      </c>
      <c r="D13" s="280">
        <v>9.6090462621238011</v>
      </c>
      <c r="E13" s="280">
        <v>2.6832234327424276</v>
      </c>
      <c r="F13" s="280">
        <v>100</v>
      </c>
    </row>
    <row r="14" spans="1:6" ht="15.5" x14ac:dyDescent="0.35">
      <c r="A14" s="80" t="s">
        <v>8</v>
      </c>
      <c r="B14" s="280">
        <v>31.580420577674278</v>
      </c>
      <c r="C14" s="280">
        <v>37.281299727623001</v>
      </c>
      <c r="D14" s="280">
        <v>29.702221809262191</v>
      </c>
      <c r="E14" s="280">
        <v>1.4360578854403392</v>
      </c>
      <c r="F14" s="280">
        <v>100</v>
      </c>
    </row>
    <row r="15" spans="1:6" ht="15.5" x14ac:dyDescent="0.35">
      <c r="A15" s="68" t="s">
        <v>9</v>
      </c>
      <c r="B15" s="280">
        <v>22.852701068793134</v>
      </c>
      <c r="C15" s="280">
        <v>48.656240086843312</v>
      </c>
      <c r="D15" s="280">
        <v>27.072034888428863</v>
      </c>
      <c r="E15" s="280">
        <v>1.4190239559345261</v>
      </c>
      <c r="F15" s="280">
        <v>100</v>
      </c>
    </row>
    <row r="16" spans="1:6" ht="15.5" x14ac:dyDescent="0.35">
      <c r="A16" s="68" t="s">
        <v>342</v>
      </c>
      <c r="B16" s="280">
        <v>1.8942307200323452</v>
      </c>
      <c r="C16" s="280">
        <v>43.556647072457388</v>
      </c>
      <c r="D16" s="280">
        <v>31.944450038826876</v>
      </c>
      <c r="E16" s="280">
        <v>22.604672168683333</v>
      </c>
      <c r="F16" s="280">
        <v>100</v>
      </c>
    </row>
    <row r="17" spans="1:6" ht="15.5" x14ac:dyDescent="0.35">
      <c r="A17" s="80" t="s">
        <v>347</v>
      </c>
      <c r="B17" s="280">
        <v>3.190776152593823</v>
      </c>
      <c r="C17" s="280">
        <v>14.30401339144356</v>
      </c>
      <c r="D17" s="280">
        <v>48.713113500010934</v>
      </c>
      <c r="E17" s="280">
        <v>33.792096955952076</v>
      </c>
      <c r="F17" s="280">
        <v>100</v>
      </c>
    </row>
    <row r="18" spans="1:6" ht="15.5" x14ac:dyDescent="0.35">
      <c r="A18" s="188" t="s">
        <v>10</v>
      </c>
      <c r="B18" s="189"/>
      <c r="C18" s="189"/>
      <c r="D18" s="189"/>
      <c r="E18" s="189"/>
      <c r="F18" s="190"/>
    </row>
    <row r="19" spans="1:6" ht="15.5" x14ac:dyDescent="0.35">
      <c r="A19" s="80" t="s">
        <v>9</v>
      </c>
      <c r="B19" s="280">
        <v>22.852701068793134</v>
      </c>
      <c r="C19" s="280">
        <v>48.656240086843312</v>
      </c>
      <c r="D19" s="280">
        <v>27.072034888428863</v>
      </c>
      <c r="E19" s="280">
        <v>1.4190239559345261</v>
      </c>
      <c r="F19" s="280">
        <v>100</v>
      </c>
    </row>
    <row r="20" spans="1:6" ht="15.5" x14ac:dyDescent="0.35">
      <c r="A20" s="80" t="s">
        <v>299</v>
      </c>
      <c r="B20" s="280">
        <v>44.629965890853533</v>
      </c>
      <c r="C20" s="280">
        <v>43.327657100180268</v>
      </c>
      <c r="D20" s="280">
        <v>10.14658082458131</v>
      </c>
      <c r="E20" s="280">
        <v>1.8957961843841902</v>
      </c>
      <c r="F20" s="280">
        <v>100</v>
      </c>
    </row>
    <row r="21" spans="1:6" ht="15.5" x14ac:dyDescent="0.35">
      <c r="A21" s="80" t="s">
        <v>12</v>
      </c>
      <c r="B21" s="280">
        <v>41.519574380946366</v>
      </c>
      <c r="C21" s="280">
        <v>42.971622882267937</v>
      </c>
      <c r="D21" s="280">
        <v>12.344698919432252</v>
      </c>
      <c r="E21" s="280">
        <v>3.1641038173543183</v>
      </c>
      <c r="F21" s="280">
        <v>100</v>
      </c>
    </row>
    <row r="22" spans="1:6" s="41" customFormat="1" ht="15.5" x14ac:dyDescent="0.35">
      <c r="A22" s="81" t="s">
        <v>14</v>
      </c>
      <c r="B22" s="281">
        <v>39.679054936314074</v>
      </c>
      <c r="C22" s="281">
        <v>43.707726032409333</v>
      </c>
      <c r="D22" s="281">
        <v>13.831261788077883</v>
      </c>
      <c r="E22" s="281">
        <v>2.781957243201032</v>
      </c>
      <c r="F22" s="281">
        <v>100</v>
      </c>
    </row>
    <row r="23" spans="1:6" s="367" customFormat="1" ht="14" x14ac:dyDescent="0.35">
      <c r="A23" s="367" t="s">
        <v>343</v>
      </c>
    </row>
    <row r="25" spans="1:6" ht="15.5" x14ac:dyDescent="0.35">
      <c r="A25" s="27"/>
      <c r="B25" s="27"/>
    </row>
  </sheetData>
  <mergeCells count="5">
    <mergeCell ref="A6:F6"/>
    <mergeCell ref="A18:F18"/>
    <mergeCell ref="A1:F1"/>
    <mergeCell ref="A4:A5"/>
    <mergeCell ref="B4:F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754B3-FF42-48FA-A92D-E75DBE46C3B2}">
  <dimension ref="A1:F24"/>
  <sheetViews>
    <sheetView topLeftCell="A8" workbookViewId="0">
      <selection activeCell="A22" sqref="A22:XFD22"/>
    </sheetView>
  </sheetViews>
  <sheetFormatPr baseColWidth="10" defaultRowHeight="14.5" x14ac:dyDescent="0.35"/>
  <cols>
    <col min="1" max="1" width="37.7265625" customWidth="1"/>
    <col min="2" max="2" width="21" customWidth="1"/>
  </cols>
  <sheetData>
    <row r="1" spans="1:6" ht="54" customHeight="1" x14ac:dyDescent="0.35">
      <c r="A1" s="159" t="s">
        <v>301</v>
      </c>
      <c r="B1" s="159"/>
      <c r="C1" s="159"/>
      <c r="D1" s="159"/>
      <c r="E1" s="159"/>
      <c r="F1" s="159"/>
    </row>
    <row r="3" spans="1:6" ht="15.5" x14ac:dyDescent="0.35">
      <c r="A3" s="192" t="s">
        <v>224</v>
      </c>
      <c r="B3" s="191" t="s">
        <v>302</v>
      </c>
      <c r="C3" s="191"/>
      <c r="D3" s="191"/>
      <c r="E3" s="191"/>
      <c r="F3" s="191"/>
    </row>
    <row r="4" spans="1:6" ht="31" x14ac:dyDescent="0.35">
      <c r="A4" s="192"/>
      <c r="B4" s="82" t="s">
        <v>295</v>
      </c>
      <c r="C4" s="82" t="s">
        <v>296</v>
      </c>
      <c r="D4" s="82" t="s">
        <v>297</v>
      </c>
      <c r="E4" s="82" t="s">
        <v>298</v>
      </c>
      <c r="F4" s="82" t="s">
        <v>37</v>
      </c>
    </row>
    <row r="5" spans="1:6" ht="15.5" x14ac:dyDescent="0.35">
      <c r="A5" s="188" t="s">
        <v>0</v>
      </c>
      <c r="B5" s="189"/>
      <c r="C5" s="189"/>
      <c r="D5" s="189"/>
      <c r="E5" s="189"/>
      <c r="F5" s="190"/>
    </row>
    <row r="6" spans="1:6" ht="15.5" x14ac:dyDescent="0.35">
      <c r="A6" s="80" t="s">
        <v>1</v>
      </c>
      <c r="B6" s="280">
        <v>36.340925185475847</v>
      </c>
      <c r="C6" s="280">
        <v>54.82229425226344</v>
      </c>
      <c r="D6" s="280">
        <v>7.6193161814408414</v>
      </c>
      <c r="E6" s="280">
        <v>1.2174643808199648</v>
      </c>
      <c r="F6" s="280">
        <v>100</v>
      </c>
    </row>
    <row r="7" spans="1:6" ht="15.5" x14ac:dyDescent="0.35">
      <c r="A7" s="80" t="s">
        <v>2</v>
      </c>
      <c r="B7" s="280">
        <v>29.915776282995825</v>
      </c>
      <c r="C7" s="280">
        <v>61.197418309900556</v>
      </c>
      <c r="D7" s="280">
        <v>7.8026098498876983</v>
      </c>
      <c r="E7" s="280">
        <v>1.084195557216082</v>
      </c>
      <c r="F7" s="280">
        <v>100</v>
      </c>
    </row>
    <row r="8" spans="1:6" ht="15.5" x14ac:dyDescent="0.35">
      <c r="A8" s="80" t="s">
        <v>3</v>
      </c>
      <c r="B8" s="280">
        <v>62.977228315356456</v>
      </c>
      <c r="C8" s="280">
        <v>33.981854242242022</v>
      </c>
      <c r="D8" s="280">
        <v>1.9657511771199745</v>
      </c>
      <c r="E8" s="280">
        <v>1.0751662652816816</v>
      </c>
      <c r="F8" s="280">
        <v>100</v>
      </c>
    </row>
    <row r="9" spans="1:6" ht="15.5" x14ac:dyDescent="0.35">
      <c r="A9" s="80" t="s">
        <v>346</v>
      </c>
      <c r="B9" s="280">
        <v>40.234971093118112</v>
      </c>
      <c r="C9" s="280">
        <v>57.703804135477988</v>
      </c>
      <c r="D9" s="280">
        <v>1.572985390168594</v>
      </c>
      <c r="E9" s="280">
        <v>0.4882393812351794</v>
      </c>
      <c r="F9" s="280">
        <v>100</v>
      </c>
    </row>
    <row r="10" spans="1:6" ht="15.5" x14ac:dyDescent="0.35">
      <c r="A10" s="80" t="s">
        <v>5</v>
      </c>
      <c r="B10" s="280">
        <v>58.190384327890463</v>
      </c>
      <c r="C10" s="280">
        <v>36.746741194949806</v>
      </c>
      <c r="D10" s="280">
        <v>5.0628744771598431</v>
      </c>
      <c r="E10" s="280">
        <v>0</v>
      </c>
      <c r="F10" s="280">
        <v>100</v>
      </c>
    </row>
    <row r="11" spans="1:6" ht="15.5" x14ac:dyDescent="0.35">
      <c r="A11" s="80" t="s">
        <v>6</v>
      </c>
      <c r="B11" s="280">
        <v>29.266548577544839</v>
      </c>
      <c r="C11" s="280">
        <v>62.607475429078342</v>
      </c>
      <c r="D11" s="280">
        <v>5.605160853283226</v>
      </c>
      <c r="E11" s="280">
        <v>2.5208151400935854</v>
      </c>
      <c r="F11" s="280">
        <v>100</v>
      </c>
    </row>
    <row r="12" spans="1:6" ht="15.5" x14ac:dyDescent="0.35">
      <c r="A12" s="80" t="s">
        <v>7</v>
      </c>
      <c r="B12" s="280">
        <v>35.904972607085455</v>
      </c>
      <c r="C12" s="280">
        <v>53.923615441375915</v>
      </c>
      <c r="D12" s="280">
        <v>8.0237547841013246</v>
      </c>
      <c r="E12" s="280">
        <v>2.1476571674372122</v>
      </c>
      <c r="F12" s="280">
        <v>100</v>
      </c>
    </row>
    <row r="13" spans="1:6" ht="15.5" x14ac:dyDescent="0.35">
      <c r="A13" s="80" t="s">
        <v>8</v>
      </c>
      <c r="B13" s="280">
        <v>42.28165025256525</v>
      </c>
      <c r="C13" s="280">
        <v>52.594122123918908</v>
      </c>
      <c r="D13" s="280">
        <v>4.5754896397511828</v>
      </c>
      <c r="E13" s="280">
        <v>0.54873798376451777</v>
      </c>
      <c r="F13" s="280">
        <v>100</v>
      </c>
    </row>
    <row r="14" spans="1:6" ht="15.5" x14ac:dyDescent="0.35">
      <c r="A14" s="68" t="s">
        <v>9</v>
      </c>
      <c r="B14" s="280">
        <v>33.156392928466879</v>
      </c>
      <c r="C14" s="280">
        <v>59.731009017677025</v>
      </c>
      <c r="D14" s="280">
        <v>6.6237952455736533</v>
      </c>
      <c r="E14" s="280">
        <v>0.48880280828227485</v>
      </c>
      <c r="F14" s="280">
        <v>100</v>
      </c>
    </row>
    <row r="15" spans="1:6" ht="15.5" x14ac:dyDescent="0.35">
      <c r="A15" s="68" t="s">
        <v>342</v>
      </c>
      <c r="B15" s="280">
        <v>5.3725483362997544</v>
      </c>
      <c r="C15" s="280">
        <v>44.533540482072659</v>
      </c>
      <c r="D15" s="280">
        <v>33.825203971099626</v>
      </c>
      <c r="E15" s="280">
        <v>16.268707210527886</v>
      </c>
      <c r="F15" s="280">
        <v>100</v>
      </c>
    </row>
    <row r="16" spans="1:6" ht="15.5" x14ac:dyDescent="0.35">
      <c r="A16" s="80" t="s">
        <v>347</v>
      </c>
      <c r="B16" s="280">
        <v>3.4303329301239827</v>
      </c>
      <c r="C16" s="280">
        <v>24.360223660027582</v>
      </c>
      <c r="D16" s="280">
        <v>50.873918726317079</v>
      </c>
      <c r="E16" s="280">
        <v>21.335524683531755</v>
      </c>
      <c r="F16" s="280">
        <v>100</v>
      </c>
    </row>
    <row r="17" spans="1:6" ht="15.5" x14ac:dyDescent="0.35">
      <c r="A17" s="188" t="s">
        <v>10</v>
      </c>
      <c r="B17" s="189"/>
      <c r="C17" s="189"/>
      <c r="D17" s="189"/>
      <c r="E17" s="189"/>
      <c r="F17" s="190"/>
    </row>
    <row r="18" spans="1:6" ht="15.5" x14ac:dyDescent="0.35">
      <c r="A18" s="80" t="s">
        <v>9</v>
      </c>
      <c r="B18" s="280">
        <v>33.156392928466879</v>
      </c>
      <c r="C18" s="280">
        <v>59.731009017677025</v>
      </c>
      <c r="D18" s="280">
        <v>6.6237952455736533</v>
      </c>
      <c r="E18" s="280">
        <v>0.48880280828227485</v>
      </c>
      <c r="F18" s="280">
        <v>100</v>
      </c>
    </row>
    <row r="19" spans="1:6" ht="15.5" x14ac:dyDescent="0.35">
      <c r="A19" s="80" t="s">
        <v>299</v>
      </c>
      <c r="B19" s="280">
        <v>48.56825794556331</v>
      </c>
      <c r="C19" s="280">
        <v>44.089882547965296</v>
      </c>
      <c r="D19" s="280">
        <v>5.8456125763907592</v>
      </c>
      <c r="E19" s="280">
        <v>1.4962469300799548</v>
      </c>
      <c r="F19" s="280">
        <v>100</v>
      </c>
    </row>
    <row r="20" spans="1:6" ht="15.5" x14ac:dyDescent="0.35">
      <c r="A20" s="80" t="s">
        <v>12</v>
      </c>
      <c r="B20" s="280">
        <v>42.184528731962715</v>
      </c>
      <c r="C20" s="280">
        <v>50.735616288400941</v>
      </c>
      <c r="D20" s="280">
        <v>5.7113124252585479</v>
      </c>
      <c r="E20" s="280">
        <v>1.3685425543784662</v>
      </c>
      <c r="F20" s="280">
        <v>100</v>
      </c>
    </row>
    <row r="21" spans="1:6" ht="15.5" x14ac:dyDescent="0.35">
      <c r="A21" s="81" t="s">
        <v>14</v>
      </c>
      <c r="B21" s="281">
        <v>41.951865760175657</v>
      </c>
      <c r="C21" s="281">
        <v>50.929010847357404</v>
      </c>
      <c r="D21" s="281">
        <v>5.8398660776800719</v>
      </c>
      <c r="E21" s="281">
        <v>1.2792573147892541</v>
      </c>
      <c r="F21" s="281">
        <v>100</v>
      </c>
    </row>
    <row r="22" spans="1:6" s="367" customFormat="1" ht="14" x14ac:dyDescent="0.35">
      <c r="A22" s="367" t="s">
        <v>343</v>
      </c>
    </row>
    <row r="24" spans="1:6" ht="15.5" x14ac:dyDescent="0.35">
      <c r="B24" s="27"/>
    </row>
  </sheetData>
  <mergeCells count="5">
    <mergeCell ref="A17:F17"/>
    <mergeCell ref="A3:A4"/>
    <mergeCell ref="B3:F3"/>
    <mergeCell ref="A5:F5"/>
    <mergeCell ref="A1:F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6EE0B-F751-44A2-BF7D-0B487AF15948}">
  <dimension ref="A1:K28"/>
  <sheetViews>
    <sheetView topLeftCell="A12" workbookViewId="0">
      <selection activeCell="A28" sqref="A28:XFD28"/>
    </sheetView>
  </sheetViews>
  <sheetFormatPr baseColWidth="10" defaultRowHeight="14.5" x14ac:dyDescent="0.35"/>
  <cols>
    <col min="1" max="1" width="36.08984375" customWidth="1"/>
    <col min="2" max="2" width="18.54296875" customWidth="1"/>
    <col min="4" max="4" width="21.08984375" customWidth="1"/>
    <col min="6" max="6" width="20.08984375" customWidth="1"/>
  </cols>
  <sheetData>
    <row r="1" spans="1:11" ht="15.5" x14ac:dyDescent="0.35">
      <c r="A1" s="5" t="s">
        <v>314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3" spans="1:11" ht="42.65" customHeight="1" x14ac:dyDescent="0.35">
      <c r="A3" s="194" t="s">
        <v>313</v>
      </c>
      <c r="B3" s="194"/>
      <c r="C3" s="84" t="s">
        <v>15</v>
      </c>
    </row>
    <row r="4" spans="1:11" ht="15.5" customHeight="1" x14ac:dyDescent="0.35">
      <c r="A4" s="193" t="s">
        <v>303</v>
      </c>
      <c r="B4" s="83" t="s">
        <v>304</v>
      </c>
      <c r="C4" s="282">
        <v>28.573884967407459</v>
      </c>
    </row>
    <row r="5" spans="1:11" ht="15.5" x14ac:dyDescent="0.35">
      <c r="A5" s="193"/>
      <c r="B5" s="83" t="s">
        <v>305</v>
      </c>
      <c r="C5" s="282">
        <v>36.380480235717883</v>
      </c>
    </row>
    <row r="6" spans="1:11" ht="15.5" x14ac:dyDescent="0.35">
      <c r="A6" s="193"/>
      <c r="B6" s="83" t="s">
        <v>306</v>
      </c>
      <c r="C6" s="282">
        <v>20.537164663240443</v>
      </c>
    </row>
    <row r="7" spans="1:11" ht="15.5" x14ac:dyDescent="0.35">
      <c r="A7" s="193"/>
      <c r="B7" s="83" t="s">
        <v>307</v>
      </c>
      <c r="C7" s="282">
        <v>14.508470133636711</v>
      </c>
    </row>
    <row r="8" spans="1:11" ht="15.5" customHeight="1" x14ac:dyDescent="0.35">
      <c r="A8" s="193" t="s">
        <v>308</v>
      </c>
      <c r="B8" s="83" t="s">
        <v>304</v>
      </c>
      <c r="C8" s="282">
        <v>20.118209147781439</v>
      </c>
    </row>
    <row r="9" spans="1:11" ht="15.5" x14ac:dyDescent="0.35">
      <c r="A9" s="193"/>
      <c r="B9" s="83" t="s">
        <v>305</v>
      </c>
      <c r="C9" s="282">
        <v>35.378638386409534</v>
      </c>
    </row>
    <row r="10" spans="1:11" ht="15.5" x14ac:dyDescent="0.35">
      <c r="A10" s="193"/>
      <c r="B10" s="83" t="s">
        <v>306</v>
      </c>
      <c r="C10" s="282">
        <v>25.23255047775962</v>
      </c>
    </row>
    <row r="11" spans="1:11" ht="15.5" x14ac:dyDescent="0.35">
      <c r="A11" s="193"/>
      <c r="B11" s="83" t="s">
        <v>307</v>
      </c>
      <c r="C11" s="282">
        <v>19.270601988051936</v>
      </c>
    </row>
    <row r="12" spans="1:11" ht="15.5" customHeight="1" x14ac:dyDescent="0.35">
      <c r="A12" s="193" t="s">
        <v>309</v>
      </c>
      <c r="B12" s="83" t="s">
        <v>304</v>
      </c>
      <c r="C12" s="282">
        <v>20.945660828188689</v>
      </c>
    </row>
    <row r="13" spans="1:11" ht="15.5" x14ac:dyDescent="0.35">
      <c r="A13" s="193"/>
      <c r="B13" s="83" t="s">
        <v>305</v>
      </c>
      <c r="C13" s="282">
        <v>34.26744464306978</v>
      </c>
    </row>
    <row r="14" spans="1:11" ht="15.5" x14ac:dyDescent="0.35">
      <c r="A14" s="193"/>
      <c r="B14" s="83" t="s">
        <v>306</v>
      </c>
      <c r="C14" s="282">
        <v>24.820963289797007</v>
      </c>
    </row>
    <row r="15" spans="1:11" ht="15.5" x14ac:dyDescent="0.35">
      <c r="A15" s="193"/>
      <c r="B15" s="83" t="s">
        <v>307</v>
      </c>
      <c r="C15" s="282">
        <v>19.965931238947039</v>
      </c>
    </row>
    <row r="16" spans="1:11" ht="15.5" customHeight="1" x14ac:dyDescent="0.35">
      <c r="A16" s="193" t="s">
        <v>310</v>
      </c>
      <c r="B16" s="83" t="s">
        <v>304</v>
      </c>
      <c r="C16" s="282">
        <v>20.264301273666678</v>
      </c>
    </row>
    <row r="17" spans="1:3" ht="15.5" x14ac:dyDescent="0.35">
      <c r="A17" s="193"/>
      <c r="B17" s="83" t="s">
        <v>305</v>
      </c>
      <c r="C17" s="282">
        <v>38.576373347019661</v>
      </c>
    </row>
    <row r="18" spans="1:3" ht="15.5" x14ac:dyDescent="0.35">
      <c r="A18" s="193"/>
      <c r="B18" s="83" t="s">
        <v>306</v>
      </c>
      <c r="C18" s="282">
        <v>22.30983731661609</v>
      </c>
    </row>
    <row r="19" spans="1:3" ht="15.5" x14ac:dyDescent="0.35">
      <c r="A19" s="193"/>
      <c r="B19" s="83" t="s">
        <v>307</v>
      </c>
      <c r="C19" s="282">
        <v>18.849488062700299</v>
      </c>
    </row>
    <row r="20" spans="1:3" ht="15.5" customHeight="1" x14ac:dyDescent="0.35">
      <c r="A20" s="193" t="s">
        <v>311</v>
      </c>
      <c r="B20" s="83" t="s">
        <v>304</v>
      </c>
      <c r="C20" s="282">
        <v>22.63500883648285</v>
      </c>
    </row>
    <row r="21" spans="1:3" ht="15.5" x14ac:dyDescent="0.35">
      <c r="A21" s="193"/>
      <c r="B21" s="83" t="s">
        <v>305</v>
      </c>
      <c r="C21" s="282">
        <v>35.176843968875339</v>
      </c>
    </row>
    <row r="22" spans="1:3" ht="15.5" x14ac:dyDescent="0.35">
      <c r="A22" s="193"/>
      <c r="B22" s="83" t="s">
        <v>306</v>
      </c>
      <c r="C22" s="282">
        <v>24.900173789999322</v>
      </c>
    </row>
    <row r="23" spans="1:3" ht="15.5" x14ac:dyDescent="0.35">
      <c r="A23" s="193"/>
      <c r="B23" s="83" t="s">
        <v>307</v>
      </c>
      <c r="C23" s="282">
        <v>17.287973404644941</v>
      </c>
    </row>
    <row r="24" spans="1:3" ht="15.5" customHeight="1" x14ac:dyDescent="0.35">
      <c r="A24" s="193" t="s">
        <v>312</v>
      </c>
      <c r="B24" s="83" t="s">
        <v>304</v>
      </c>
      <c r="C24" s="282">
        <v>22.117992739028093</v>
      </c>
    </row>
    <row r="25" spans="1:3" ht="15.5" x14ac:dyDescent="0.35">
      <c r="A25" s="193"/>
      <c r="B25" s="83" t="s">
        <v>305</v>
      </c>
      <c r="C25" s="282">
        <v>33.422953127321037</v>
      </c>
    </row>
    <row r="26" spans="1:3" ht="15.5" x14ac:dyDescent="0.35">
      <c r="A26" s="193"/>
      <c r="B26" s="83" t="s">
        <v>306</v>
      </c>
      <c r="C26" s="282">
        <v>24.487307242759819</v>
      </c>
    </row>
    <row r="27" spans="1:3" ht="15.5" x14ac:dyDescent="0.35">
      <c r="A27" s="193"/>
      <c r="B27" s="83" t="s">
        <v>307</v>
      </c>
      <c r="C27" s="282">
        <v>19.971746890893655</v>
      </c>
    </row>
    <row r="28" spans="1:3" s="367" customFormat="1" ht="14" x14ac:dyDescent="0.35">
      <c r="A28" s="367" t="s">
        <v>343</v>
      </c>
    </row>
  </sheetData>
  <mergeCells count="7">
    <mergeCell ref="A16:A19"/>
    <mergeCell ref="A20:A23"/>
    <mergeCell ref="A24:A27"/>
    <mergeCell ref="A3:B3"/>
    <mergeCell ref="A4:A7"/>
    <mergeCell ref="A8:A11"/>
    <mergeCell ref="A12:A1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9CCC-5CEF-48E2-A9A4-1A18D4E7D365}">
  <dimension ref="A1:K22"/>
  <sheetViews>
    <sheetView topLeftCell="A7" workbookViewId="0">
      <selection activeCell="A22" sqref="A22:XFD22"/>
    </sheetView>
  </sheetViews>
  <sheetFormatPr baseColWidth="10" defaultRowHeight="14.5" x14ac:dyDescent="0.35"/>
  <cols>
    <col min="1" max="1" width="36.453125" customWidth="1"/>
    <col min="2" max="2" width="19" customWidth="1"/>
    <col min="3" max="3" width="17.7265625" customWidth="1"/>
    <col min="4" max="4" width="15.26953125" customWidth="1"/>
    <col min="6" max="6" width="16.7265625" customWidth="1"/>
  </cols>
  <sheetData>
    <row r="1" spans="1:11" ht="48.75" customHeight="1" x14ac:dyDescent="0.35">
      <c r="A1" s="159" t="s">
        <v>317</v>
      </c>
      <c r="B1" s="159"/>
      <c r="C1" s="159"/>
      <c r="D1" s="159"/>
      <c r="E1" s="29"/>
      <c r="F1" s="29"/>
      <c r="G1" s="29"/>
      <c r="H1" s="29"/>
      <c r="I1" s="29"/>
      <c r="J1" s="29"/>
      <c r="K1" s="29"/>
    </row>
    <row r="3" spans="1:11" ht="34.9" customHeight="1" x14ac:dyDescent="0.35">
      <c r="A3" s="192" t="s">
        <v>224</v>
      </c>
      <c r="B3" s="191" t="s">
        <v>315</v>
      </c>
      <c r="C3" s="191"/>
      <c r="D3" s="191"/>
    </row>
    <row r="4" spans="1:11" ht="15.5" x14ac:dyDescent="0.35">
      <c r="A4" s="192"/>
      <c r="B4" s="82" t="s">
        <v>316</v>
      </c>
      <c r="C4" s="82" t="s">
        <v>147</v>
      </c>
      <c r="D4" s="82" t="s">
        <v>37</v>
      </c>
    </row>
    <row r="5" spans="1:11" ht="15.5" x14ac:dyDescent="0.35">
      <c r="A5" s="195" t="s">
        <v>0</v>
      </c>
      <c r="B5" s="195"/>
      <c r="C5" s="195"/>
      <c r="D5" s="195"/>
    </row>
    <row r="6" spans="1:11" ht="15.5" x14ac:dyDescent="0.35">
      <c r="A6" s="80" t="s">
        <v>1</v>
      </c>
      <c r="B6" s="280">
        <v>30.046682837992766</v>
      </c>
      <c r="C6" s="280">
        <v>69.953317162007281</v>
      </c>
      <c r="D6" s="280">
        <v>100</v>
      </c>
    </row>
    <row r="7" spans="1:11" ht="15.5" x14ac:dyDescent="0.35">
      <c r="A7" s="80" t="s">
        <v>2</v>
      </c>
      <c r="B7" s="280">
        <v>20.403770314902964</v>
      </c>
      <c r="C7" s="280">
        <v>79.596229685097057</v>
      </c>
      <c r="D7" s="280">
        <v>100</v>
      </c>
    </row>
    <row r="8" spans="1:11" ht="15.5" x14ac:dyDescent="0.35">
      <c r="A8" s="80" t="s">
        <v>3</v>
      </c>
      <c r="B8" s="280">
        <v>40.988466120656298</v>
      </c>
      <c r="C8" s="280">
        <v>59.011533879343773</v>
      </c>
      <c r="D8" s="280">
        <v>100</v>
      </c>
    </row>
    <row r="9" spans="1:11" ht="15.5" x14ac:dyDescent="0.35">
      <c r="A9" s="80" t="s">
        <v>346</v>
      </c>
      <c r="B9" s="280">
        <v>40.75693212529545</v>
      </c>
      <c r="C9" s="280">
        <v>59.243067874704515</v>
      </c>
      <c r="D9" s="280">
        <v>100</v>
      </c>
    </row>
    <row r="10" spans="1:11" ht="15.5" x14ac:dyDescent="0.35">
      <c r="A10" s="80" t="s">
        <v>5</v>
      </c>
      <c r="B10" s="280">
        <v>17.936252658235901</v>
      </c>
      <c r="C10" s="280">
        <v>82.063747341764198</v>
      </c>
      <c r="D10" s="280">
        <v>100</v>
      </c>
    </row>
    <row r="11" spans="1:11" ht="15.5" x14ac:dyDescent="0.35">
      <c r="A11" s="80" t="s">
        <v>6</v>
      </c>
      <c r="B11" s="280">
        <v>44.930339039525371</v>
      </c>
      <c r="C11" s="280">
        <v>55.069660960474629</v>
      </c>
      <c r="D11" s="280">
        <v>100</v>
      </c>
    </row>
    <row r="12" spans="1:11" ht="15.5" x14ac:dyDescent="0.35">
      <c r="A12" s="80" t="s">
        <v>7</v>
      </c>
      <c r="B12" s="280">
        <v>9.2738655372344354</v>
      </c>
      <c r="C12" s="280">
        <v>90.726134462765557</v>
      </c>
      <c r="D12" s="280">
        <v>100</v>
      </c>
    </row>
    <row r="13" spans="1:11" ht="15.5" x14ac:dyDescent="0.35">
      <c r="A13" s="80" t="s">
        <v>8</v>
      </c>
      <c r="B13" s="280">
        <v>7.9372205272987921</v>
      </c>
      <c r="C13" s="280">
        <v>92.062779472701223</v>
      </c>
      <c r="D13" s="280">
        <v>100</v>
      </c>
    </row>
    <row r="14" spans="1:11" ht="15.5" x14ac:dyDescent="0.35">
      <c r="A14" s="68" t="s">
        <v>9</v>
      </c>
      <c r="B14" s="280">
        <v>12.501142985100291</v>
      </c>
      <c r="C14" s="280">
        <v>87.498857014899698</v>
      </c>
      <c r="D14" s="280">
        <v>100</v>
      </c>
    </row>
    <row r="15" spans="1:11" ht="15.5" x14ac:dyDescent="0.35">
      <c r="A15" s="68" t="s">
        <v>342</v>
      </c>
      <c r="B15" s="280">
        <v>0</v>
      </c>
      <c r="C15" s="280">
        <v>100</v>
      </c>
      <c r="D15" s="280">
        <v>100</v>
      </c>
    </row>
    <row r="16" spans="1:11" ht="15.5" x14ac:dyDescent="0.35">
      <c r="A16" s="80" t="s">
        <v>347</v>
      </c>
      <c r="B16" s="280">
        <v>2.3326245725307748</v>
      </c>
      <c r="C16" s="280">
        <v>97.667375427469253</v>
      </c>
      <c r="D16" s="280">
        <v>100</v>
      </c>
    </row>
    <row r="17" spans="1:4" ht="15.5" x14ac:dyDescent="0.35">
      <c r="A17" s="195" t="s">
        <v>10</v>
      </c>
      <c r="B17" s="195"/>
      <c r="C17" s="195"/>
      <c r="D17" s="195"/>
    </row>
    <row r="18" spans="1:4" ht="15.5" x14ac:dyDescent="0.35">
      <c r="A18" s="80" t="s">
        <v>9</v>
      </c>
      <c r="B18" s="280">
        <v>12.501142985100291</v>
      </c>
      <c r="C18" s="280">
        <v>87.498857014899698</v>
      </c>
      <c r="D18" s="280">
        <v>100</v>
      </c>
    </row>
    <row r="19" spans="1:4" ht="15.5" x14ac:dyDescent="0.35">
      <c r="A19" s="80" t="s">
        <v>299</v>
      </c>
      <c r="B19" s="280">
        <v>25.612439862087967</v>
      </c>
      <c r="C19" s="280">
        <v>74.387560137911564</v>
      </c>
      <c r="D19" s="280">
        <v>100</v>
      </c>
    </row>
    <row r="20" spans="1:4" ht="15.5" x14ac:dyDescent="0.35">
      <c r="A20" s="80" t="s">
        <v>12</v>
      </c>
      <c r="B20" s="280">
        <v>30.786449820816237</v>
      </c>
      <c r="C20" s="280">
        <v>69.213550179184097</v>
      </c>
      <c r="D20" s="280">
        <v>100</v>
      </c>
    </row>
    <row r="21" spans="1:4" ht="15.5" x14ac:dyDescent="0.35">
      <c r="A21" s="81" t="s">
        <v>14</v>
      </c>
      <c r="B21" s="281">
        <v>27.875804934229038</v>
      </c>
      <c r="C21" s="281">
        <v>72.124195065773165</v>
      </c>
      <c r="D21" s="281">
        <v>100</v>
      </c>
    </row>
    <row r="22" spans="1:4" s="367" customFormat="1" ht="14" x14ac:dyDescent="0.35">
      <c r="A22" s="367" t="s">
        <v>343</v>
      </c>
    </row>
  </sheetData>
  <mergeCells count="5">
    <mergeCell ref="A3:A4"/>
    <mergeCell ref="B3:D3"/>
    <mergeCell ref="A5:D5"/>
    <mergeCell ref="A17:D17"/>
    <mergeCell ref="A1:D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33DD4-1D31-4F1A-84C6-91AB6DA52D42}">
  <dimension ref="A1:G64"/>
  <sheetViews>
    <sheetView topLeftCell="A48" workbookViewId="0">
      <selection activeCell="A64" sqref="A64:XFD64"/>
    </sheetView>
  </sheetViews>
  <sheetFormatPr baseColWidth="10" defaultRowHeight="14.5" x14ac:dyDescent="0.35"/>
  <cols>
    <col min="1" max="1" width="34.08984375" customWidth="1"/>
    <col min="2" max="2" width="17.54296875" customWidth="1"/>
    <col min="3" max="3" width="17.54296875" style="66" customWidth="1"/>
    <col min="4" max="14" width="17.54296875" customWidth="1"/>
    <col min="21" max="21" width="14.26953125" customWidth="1"/>
  </cols>
  <sheetData>
    <row r="1" spans="1:7" ht="15.5" x14ac:dyDescent="0.35">
      <c r="A1" s="159" t="s">
        <v>334</v>
      </c>
      <c r="B1" s="159"/>
      <c r="C1" s="159"/>
      <c r="D1" s="159"/>
      <c r="E1" s="159"/>
      <c r="F1" s="159"/>
      <c r="G1" s="159"/>
    </row>
    <row r="3" spans="1:7" ht="51.65" customHeight="1" x14ac:dyDescent="0.35">
      <c r="A3" s="160" t="s">
        <v>333</v>
      </c>
      <c r="B3" s="160"/>
      <c r="C3" s="285" t="s">
        <v>15</v>
      </c>
    </row>
    <row r="4" spans="1:7" ht="15.5" customHeight="1" x14ac:dyDescent="0.35">
      <c r="A4" s="196" t="s">
        <v>318</v>
      </c>
      <c r="B4" s="85" t="s">
        <v>304</v>
      </c>
      <c r="C4" s="283">
        <v>32.221806151137059</v>
      </c>
    </row>
    <row r="5" spans="1:7" ht="15.5" x14ac:dyDescent="0.35">
      <c r="A5" s="196"/>
      <c r="B5" s="85" t="s">
        <v>305</v>
      </c>
      <c r="C5" s="283">
        <v>54.962447039142418</v>
      </c>
    </row>
    <row r="6" spans="1:7" ht="15.5" x14ac:dyDescent="0.35">
      <c r="A6" s="196"/>
      <c r="B6" s="85" t="s">
        <v>306</v>
      </c>
      <c r="C6" s="283">
        <v>11.103808787563803</v>
      </c>
    </row>
    <row r="7" spans="1:7" ht="15.5" x14ac:dyDescent="0.35">
      <c r="A7" s="196"/>
      <c r="B7" s="85" t="s">
        <v>307</v>
      </c>
      <c r="C7" s="283">
        <v>1.7119380221590355</v>
      </c>
    </row>
    <row r="8" spans="1:7" ht="15.5" x14ac:dyDescent="0.35">
      <c r="A8" s="196" t="s">
        <v>319</v>
      </c>
      <c r="B8" s="85" t="s">
        <v>304</v>
      </c>
      <c r="C8" s="283">
        <v>40.112175165307143</v>
      </c>
    </row>
    <row r="9" spans="1:7" ht="15.5" x14ac:dyDescent="0.35">
      <c r="A9" s="196"/>
      <c r="B9" s="85" t="s">
        <v>305</v>
      </c>
      <c r="C9" s="283">
        <v>47.320075204837423</v>
      </c>
    </row>
    <row r="10" spans="1:7" ht="15.5" x14ac:dyDescent="0.35">
      <c r="A10" s="196"/>
      <c r="B10" s="85" t="s">
        <v>306</v>
      </c>
      <c r="C10" s="283">
        <v>11.497213215753222</v>
      </c>
    </row>
    <row r="11" spans="1:7" ht="15.5" x14ac:dyDescent="0.35">
      <c r="A11" s="196"/>
      <c r="B11" s="85" t="s">
        <v>307</v>
      </c>
      <c r="C11" s="283">
        <v>1.0705364141046729</v>
      </c>
    </row>
    <row r="12" spans="1:7" ht="15.5" x14ac:dyDescent="0.35">
      <c r="A12" s="196" t="s">
        <v>320</v>
      </c>
      <c r="B12" s="85" t="s">
        <v>304</v>
      </c>
      <c r="C12" s="283">
        <v>37.022418220012618</v>
      </c>
    </row>
    <row r="13" spans="1:7" ht="15.5" x14ac:dyDescent="0.35">
      <c r="A13" s="196"/>
      <c r="B13" s="85" t="s">
        <v>305</v>
      </c>
      <c r="C13" s="283">
        <v>51.312872230227612</v>
      </c>
    </row>
    <row r="14" spans="1:7" ht="15.5" x14ac:dyDescent="0.35">
      <c r="A14" s="196"/>
      <c r="B14" s="85" t="s">
        <v>306</v>
      </c>
      <c r="C14" s="283">
        <v>10.50502281827325</v>
      </c>
    </row>
    <row r="15" spans="1:7" ht="15.5" x14ac:dyDescent="0.35">
      <c r="A15" s="196"/>
      <c r="B15" s="85" t="s">
        <v>307</v>
      </c>
      <c r="C15" s="283">
        <v>1.1596867314887644</v>
      </c>
    </row>
    <row r="16" spans="1:7" ht="15.5" x14ac:dyDescent="0.35">
      <c r="A16" s="196" t="s">
        <v>321</v>
      </c>
      <c r="B16" s="85" t="s">
        <v>304</v>
      </c>
      <c r="C16" s="283">
        <v>40.667691366291209</v>
      </c>
    </row>
    <row r="17" spans="1:3" ht="15.5" x14ac:dyDescent="0.35">
      <c r="A17" s="196"/>
      <c r="B17" s="85" t="s">
        <v>305</v>
      </c>
      <c r="C17" s="283">
        <v>48.110842675302642</v>
      </c>
    </row>
    <row r="18" spans="1:3" ht="15.5" x14ac:dyDescent="0.35">
      <c r="A18" s="196"/>
      <c r="B18" s="85" t="s">
        <v>306</v>
      </c>
      <c r="C18" s="283">
        <v>10.047338736038967</v>
      </c>
    </row>
    <row r="19" spans="1:3" ht="15.5" x14ac:dyDescent="0.35">
      <c r="A19" s="196"/>
      <c r="B19" s="85" t="s">
        <v>307</v>
      </c>
      <c r="C19" s="283">
        <v>1.1741272223695154</v>
      </c>
    </row>
    <row r="20" spans="1:3" ht="15.5" x14ac:dyDescent="0.35">
      <c r="A20" s="196" t="s">
        <v>322</v>
      </c>
      <c r="B20" s="85" t="s">
        <v>304</v>
      </c>
      <c r="C20" s="283">
        <v>23.958880136351798</v>
      </c>
    </row>
    <row r="21" spans="1:3" ht="15.5" x14ac:dyDescent="0.35">
      <c r="A21" s="196"/>
      <c r="B21" s="85" t="s">
        <v>305</v>
      </c>
      <c r="C21" s="283">
        <v>52.466469997327337</v>
      </c>
    </row>
    <row r="22" spans="1:3" ht="15.5" x14ac:dyDescent="0.35">
      <c r="A22" s="196"/>
      <c r="B22" s="85" t="s">
        <v>306</v>
      </c>
      <c r="C22" s="283">
        <v>18.954829583101773</v>
      </c>
    </row>
    <row r="23" spans="1:3" ht="15.5" x14ac:dyDescent="0.35">
      <c r="A23" s="196"/>
      <c r="B23" s="85" t="s">
        <v>307</v>
      </c>
      <c r="C23" s="283">
        <v>4.61982028322132</v>
      </c>
    </row>
    <row r="24" spans="1:3" ht="15.5" customHeight="1" x14ac:dyDescent="0.35">
      <c r="A24" s="196" t="s">
        <v>323</v>
      </c>
      <c r="B24" s="85" t="s">
        <v>304</v>
      </c>
      <c r="C24" s="283">
        <v>30.062769998644701</v>
      </c>
    </row>
    <row r="25" spans="1:3" ht="15.5" x14ac:dyDescent="0.35">
      <c r="A25" s="196"/>
      <c r="B25" s="85" t="s">
        <v>305</v>
      </c>
      <c r="C25" s="283">
        <v>53.036241910281525</v>
      </c>
    </row>
    <row r="26" spans="1:3" ht="15.5" x14ac:dyDescent="0.35">
      <c r="A26" s="196"/>
      <c r="B26" s="85" t="s">
        <v>306</v>
      </c>
      <c r="C26" s="283">
        <v>13.864748008321751</v>
      </c>
    </row>
    <row r="27" spans="1:3" ht="15.5" x14ac:dyDescent="0.35">
      <c r="A27" s="196"/>
      <c r="B27" s="85" t="s">
        <v>307</v>
      </c>
      <c r="C27" s="283">
        <v>3.0362400827542859</v>
      </c>
    </row>
    <row r="28" spans="1:3" ht="15.5" x14ac:dyDescent="0.35">
      <c r="A28" s="196" t="s">
        <v>324</v>
      </c>
      <c r="B28" s="85" t="s">
        <v>304</v>
      </c>
      <c r="C28" s="283">
        <v>23.893205654120607</v>
      </c>
    </row>
    <row r="29" spans="1:3" ht="15.5" x14ac:dyDescent="0.35">
      <c r="A29" s="196"/>
      <c r="B29" s="85" t="s">
        <v>305</v>
      </c>
      <c r="C29" s="283">
        <v>50.090496107748052</v>
      </c>
    </row>
    <row r="30" spans="1:3" ht="15.5" x14ac:dyDescent="0.35">
      <c r="A30" s="196"/>
      <c r="B30" s="85" t="s">
        <v>306</v>
      </c>
      <c r="C30" s="283">
        <v>19.39655869581987</v>
      </c>
    </row>
    <row r="31" spans="1:3" ht="15.5" x14ac:dyDescent="0.35">
      <c r="A31" s="196"/>
      <c r="B31" s="85" t="s">
        <v>307</v>
      </c>
      <c r="C31" s="283">
        <v>6.6197395423139769</v>
      </c>
    </row>
    <row r="32" spans="1:3" ht="15.5" x14ac:dyDescent="0.35">
      <c r="A32" s="196" t="s">
        <v>325</v>
      </c>
      <c r="B32" s="85" t="s">
        <v>304</v>
      </c>
      <c r="C32" s="283">
        <v>34.266040181503513</v>
      </c>
    </row>
    <row r="33" spans="1:3" ht="15.5" x14ac:dyDescent="0.35">
      <c r="A33" s="196"/>
      <c r="B33" s="85" t="s">
        <v>305</v>
      </c>
      <c r="C33" s="283">
        <v>52.746840727582921</v>
      </c>
    </row>
    <row r="34" spans="1:3" ht="15.5" x14ac:dyDescent="0.35">
      <c r="A34" s="196"/>
      <c r="B34" s="85" t="s">
        <v>306</v>
      </c>
      <c r="C34" s="283">
        <v>11.411989805145126</v>
      </c>
    </row>
    <row r="35" spans="1:3" ht="15.5" x14ac:dyDescent="0.35">
      <c r="A35" s="196"/>
      <c r="B35" s="85" t="s">
        <v>307</v>
      </c>
      <c r="C35" s="283">
        <v>1.5751292857708881</v>
      </c>
    </row>
    <row r="36" spans="1:3" ht="15.5" x14ac:dyDescent="0.35">
      <c r="A36" s="196" t="s">
        <v>326</v>
      </c>
      <c r="B36" s="85" t="s">
        <v>304</v>
      </c>
      <c r="C36" s="283">
        <v>28.721178183011475</v>
      </c>
    </row>
    <row r="37" spans="1:3" ht="15.5" x14ac:dyDescent="0.35">
      <c r="A37" s="196"/>
      <c r="B37" s="85" t="s">
        <v>305</v>
      </c>
      <c r="C37" s="284">
        <v>58.49996180652559</v>
      </c>
    </row>
    <row r="38" spans="1:3" ht="15.5" x14ac:dyDescent="0.35">
      <c r="A38" s="196"/>
      <c r="B38" s="85" t="s">
        <v>306</v>
      </c>
      <c r="C38" s="284">
        <v>11.196574367209445</v>
      </c>
    </row>
    <row r="39" spans="1:3" ht="15.5" x14ac:dyDescent="0.35">
      <c r="A39" s="196"/>
      <c r="B39" s="85" t="s">
        <v>307</v>
      </c>
      <c r="C39" s="284">
        <v>1.5822856432556753</v>
      </c>
    </row>
    <row r="40" spans="1:3" ht="15.5" customHeight="1" x14ac:dyDescent="0.35">
      <c r="A40" s="196" t="s">
        <v>327</v>
      </c>
      <c r="B40" s="85" t="s">
        <v>304</v>
      </c>
      <c r="C40" s="284">
        <v>33.653604491315434</v>
      </c>
    </row>
    <row r="41" spans="1:3" ht="15.5" x14ac:dyDescent="0.35">
      <c r="A41" s="196"/>
      <c r="B41" s="85" t="s">
        <v>305</v>
      </c>
      <c r="C41" s="284">
        <v>53.167790693428721</v>
      </c>
    </row>
    <row r="42" spans="1:3" ht="15.5" x14ac:dyDescent="0.35">
      <c r="A42" s="196"/>
      <c r="B42" s="85" t="s">
        <v>306</v>
      </c>
      <c r="C42" s="284">
        <v>11.886704931023072</v>
      </c>
    </row>
    <row r="43" spans="1:3" ht="15.5" x14ac:dyDescent="0.35">
      <c r="A43" s="196"/>
      <c r="B43" s="85" t="s">
        <v>307</v>
      </c>
      <c r="C43" s="284">
        <v>1.2918998842351557</v>
      </c>
    </row>
    <row r="44" spans="1:3" ht="15.5" x14ac:dyDescent="0.35">
      <c r="A44" s="196" t="s">
        <v>328</v>
      </c>
      <c r="B44" s="85" t="s">
        <v>304</v>
      </c>
      <c r="C44" s="284">
        <v>24.767707028168424</v>
      </c>
    </row>
    <row r="45" spans="1:3" ht="15.5" x14ac:dyDescent="0.35">
      <c r="A45" s="196"/>
      <c r="B45" s="85" t="s">
        <v>305</v>
      </c>
      <c r="C45" s="284">
        <v>55.609712969985672</v>
      </c>
    </row>
    <row r="46" spans="1:3" ht="15.5" x14ac:dyDescent="0.35">
      <c r="A46" s="196"/>
      <c r="B46" s="85" t="s">
        <v>306</v>
      </c>
      <c r="C46" s="284">
        <v>17.636017846551361</v>
      </c>
    </row>
    <row r="47" spans="1:3" ht="15.5" x14ac:dyDescent="0.35">
      <c r="A47" s="196"/>
      <c r="B47" s="85" t="s">
        <v>307</v>
      </c>
      <c r="C47" s="284">
        <v>1.986562155296854</v>
      </c>
    </row>
    <row r="48" spans="1:3" ht="15.5" customHeight="1" x14ac:dyDescent="0.35">
      <c r="A48" s="196" t="s">
        <v>329</v>
      </c>
      <c r="B48" s="85" t="s">
        <v>304</v>
      </c>
      <c r="C48" s="284">
        <v>37.940720560553984</v>
      </c>
    </row>
    <row r="49" spans="1:3" ht="15.5" x14ac:dyDescent="0.35">
      <c r="A49" s="196"/>
      <c r="B49" s="85" t="s">
        <v>305</v>
      </c>
      <c r="C49" s="284">
        <v>49.775951823951672</v>
      </c>
    </row>
    <row r="50" spans="1:3" ht="15.5" x14ac:dyDescent="0.35">
      <c r="A50" s="196"/>
      <c r="B50" s="85" t="s">
        <v>306</v>
      </c>
      <c r="C50" s="284">
        <v>11.172137534947815</v>
      </c>
    </row>
    <row r="51" spans="1:3" ht="15.5" x14ac:dyDescent="0.35">
      <c r="A51" s="196"/>
      <c r="B51" s="85" t="s">
        <v>307</v>
      </c>
      <c r="C51" s="284">
        <v>1.111190080549028</v>
      </c>
    </row>
    <row r="52" spans="1:3" ht="15.5" x14ac:dyDescent="0.35">
      <c r="A52" s="196" t="s">
        <v>330</v>
      </c>
      <c r="B52" s="85" t="s">
        <v>304</v>
      </c>
      <c r="C52" s="284">
        <v>36.75971087166922</v>
      </c>
    </row>
    <row r="53" spans="1:3" ht="15.5" x14ac:dyDescent="0.35">
      <c r="A53" s="196"/>
      <c r="B53" s="85" t="s">
        <v>305</v>
      </c>
      <c r="C53" s="284">
        <v>51.3576964702631</v>
      </c>
    </row>
    <row r="54" spans="1:3" ht="15.5" x14ac:dyDescent="0.35">
      <c r="A54" s="196"/>
      <c r="B54" s="85" t="s">
        <v>306</v>
      </c>
      <c r="C54" s="284">
        <v>10.723454291658358</v>
      </c>
    </row>
    <row r="55" spans="1:3" ht="15.5" x14ac:dyDescent="0.35">
      <c r="A55" s="196"/>
      <c r="B55" s="85" t="s">
        <v>307</v>
      </c>
      <c r="C55" s="284">
        <v>1.1591383664117367</v>
      </c>
    </row>
    <row r="56" spans="1:3" ht="15.5" customHeight="1" x14ac:dyDescent="0.35">
      <c r="A56" s="196" t="s">
        <v>331</v>
      </c>
      <c r="B56" s="85" t="s">
        <v>304</v>
      </c>
      <c r="C56" s="284">
        <v>37.056877363790321</v>
      </c>
    </row>
    <row r="57" spans="1:3" ht="15.5" x14ac:dyDescent="0.35">
      <c r="A57" s="196"/>
      <c r="B57" s="85" t="s">
        <v>305</v>
      </c>
      <c r="C57" s="284">
        <v>47.082798171434533</v>
      </c>
    </row>
    <row r="58" spans="1:3" ht="15.5" x14ac:dyDescent="0.35">
      <c r="A58" s="196"/>
      <c r="B58" s="85" t="s">
        <v>306</v>
      </c>
      <c r="C58" s="284">
        <v>14.032859629429369</v>
      </c>
    </row>
    <row r="59" spans="1:3" ht="15.5" x14ac:dyDescent="0.35">
      <c r="A59" s="196"/>
      <c r="B59" s="85" t="s">
        <v>307</v>
      </c>
      <c r="C59" s="284">
        <v>1.8274648353483229</v>
      </c>
    </row>
    <row r="60" spans="1:3" ht="15.5" customHeight="1" x14ac:dyDescent="0.35">
      <c r="A60" s="196" t="s">
        <v>332</v>
      </c>
      <c r="B60" s="85" t="s">
        <v>304</v>
      </c>
      <c r="C60" s="284">
        <v>40.16486113764828</v>
      </c>
    </row>
    <row r="61" spans="1:3" ht="15.5" x14ac:dyDescent="0.35">
      <c r="A61" s="196"/>
      <c r="B61" s="85" t="s">
        <v>305</v>
      </c>
      <c r="C61" s="284">
        <v>49.129747575476543</v>
      </c>
    </row>
    <row r="62" spans="1:3" ht="15.5" x14ac:dyDescent="0.35">
      <c r="A62" s="196"/>
      <c r="B62" s="85" t="s">
        <v>306</v>
      </c>
      <c r="C62" s="284">
        <v>9.6044977395484601</v>
      </c>
    </row>
    <row r="63" spans="1:3" ht="15.5" x14ac:dyDescent="0.35">
      <c r="A63" s="196"/>
      <c r="B63" s="85" t="s">
        <v>307</v>
      </c>
      <c r="C63" s="283">
        <v>1.1008935473290036</v>
      </c>
    </row>
    <row r="64" spans="1:3" s="367" customFormat="1" ht="14" x14ac:dyDescent="0.35">
      <c r="A64" s="367" t="s">
        <v>343</v>
      </c>
    </row>
  </sheetData>
  <mergeCells count="17">
    <mergeCell ref="A60:A63"/>
    <mergeCell ref="A3:B3"/>
    <mergeCell ref="A32:A35"/>
    <mergeCell ref="A36:A39"/>
    <mergeCell ref="A40:A43"/>
    <mergeCell ref="A44:A47"/>
    <mergeCell ref="A48:A51"/>
    <mergeCell ref="A12:A15"/>
    <mergeCell ref="A16:A19"/>
    <mergeCell ref="A20:A23"/>
    <mergeCell ref="A24:A27"/>
    <mergeCell ref="A28:A31"/>
    <mergeCell ref="A1:G1"/>
    <mergeCell ref="A4:A7"/>
    <mergeCell ref="A8:A11"/>
    <mergeCell ref="A52:A55"/>
    <mergeCell ref="A56:A59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C0A61-E64D-4B37-ACC6-C40CD1C4209D}">
  <dimension ref="A1:BI23"/>
  <sheetViews>
    <sheetView topLeftCell="A7" workbookViewId="0">
      <selection activeCell="A23" sqref="A23:XFD23"/>
    </sheetView>
  </sheetViews>
  <sheetFormatPr baseColWidth="10" defaultRowHeight="14.5" x14ac:dyDescent="0.35"/>
  <cols>
    <col min="1" max="1" width="25" customWidth="1"/>
    <col min="2" max="61" width="12.26953125" style="86" customWidth="1"/>
  </cols>
  <sheetData>
    <row r="1" spans="1:61" x14ac:dyDescent="0.35">
      <c r="A1" s="9"/>
    </row>
    <row r="2" spans="1:61" ht="15.65" customHeight="1" x14ac:dyDescent="0.35">
      <c r="A2" s="185" t="s">
        <v>335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</row>
    <row r="3" spans="1:61" ht="15.5" x14ac:dyDescent="0.35">
      <c r="A3" s="1"/>
      <c r="B3" s="67"/>
      <c r="C3" s="67"/>
    </row>
    <row r="4" spans="1:61" s="41" customFormat="1" ht="23.65" customHeight="1" x14ac:dyDescent="0.35">
      <c r="A4" s="199" t="s">
        <v>224</v>
      </c>
      <c r="B4" s="197" t="s">
        <v>318</v>
      </c>
      <c r="C4" s="197"/>
      <c r="D4" s="197"/>
      <c r="E4" s="197"/>
      <c r="F4" s="197" t="s">
        <v>319</v>
      </c>
      <c r="G4" s="197"/>
      <c r="H4" s="197"/>
      <c r="I4" s="197"/>
      <c r="J4" s="197" t="s">
        <v>320</v>
      </c>
      <c r="K4" s="197"/>
      <c r="L4" s="197"/>
      <c r="M4" s="197"/>
      <c r="N4" s="197" t="s">
        <v>321</v>
      </c>
      <c r="O4" s="197"/>
      <c r="P4" s="197"/>
      <c r="Q4" s="197"/>
      <c r="R4" s="197" t="s">
        <v>322</v>
      </c>
      <c r="S4" s="197"/>
      <c r="T4" s="197"/>
      <c r="U4" s="197"/>
      <c r="V4" s="197" t="s">
        <v>323</v>
      </c>
      <c r="W4" s="197"/>
      <c r="X4" s="197"/>
      <c r="Y4" s="197"/>
      <c r="Z4" s="197" t="s">
        <v>324</v>
      </c>
      <c r="AA4" s="197"/>
      <c r="AB4" s="197"/>
      <c r="AC4" s="197"/>
      <c r="AD4" s="197" t="s">
        <v>325</v>
      </c>
      <c r="AE4" s="197"/>
      <c r="AF4" s="197"/>
      <c r="AG4" s="197"/>
      <c r="AH4" s="197" t="s">
        <v>326</v>
      </c>
      <c r="AI4" s="197"/>
      <c r="AJ4" s="197"/>
      <c r="AK4" s="197"/>
      <c r="AL4" s="197" t="s">
        <v>327</v>
      </c>
      <c r="AM4" s="197"/>
      <c r="AN4" s="197"/>
      <c r="AO4" s="197"/>
      <c r="AP4" s="197" t="s">
        <v>328</v>
      </c>
      <c r="AQ4" s="197"/>
      <c r="AR4" s="197"/>
      <c r="AS4" s="197"/>
      <c r="AT4" s="197" t="s">
        <v>329</v>
      </c>
      <c r="AU4" s="197"/>
      <c r="AV4" s="197"/>
      <c r="AW4" s="197"/>
      <c r="AX4" s="197" t="s">
        <v>330</v>
      </c>
      <c r="AY4" s="197"/>
      <c r="AZ4" s="197"/>
      <c r="BA4" s="197"/>
      <c r="BB4" s="197" t="s">
        <v>331</v>
      </c>
      <c r="BC4" s="197"/>
      <c r="BD4" s="197"/>
      <c r="BE4" s="197"/>
      <c r="BF4" s="197" t="s">
        <v>332</v>
      </c>
      <c r="BG4" s="197"/>
      <c r="BH4" s="197"/>
      <c r="BI4" s="197"/>
    </row>
    <row r="5" spans="1:61" s="41" customFormat="1" ht="15.5" x14ac:dyDescent="0.35">
      <c r="A5" s="199"/>
      <c r="B5" s="89" t="s">
        <v>295</v>
      </c>
      <c r="C5" s="89" t="s">
        <v>296</v>
      </c>
      <c r="D5" s="89" t="s">
        <v>297</v>
      </c>
      <c r="E5" s="89" t="s">
        <v>298</v>
      </c>
      <c r="F5" s="89" t="s">
        <v>295</v>
      </c>
      <c r="G5" s="89" t="s">
        <v>296</v>
      </c>
      <c r="H5" s="89" t="s">
        <v>297</v>
      </c>
      <c r="I5" s="89" t="s">
        <v>298</v>
      </c>
      <c r="J5" s="89" t="s">
        <v>295</v>
      </c>
      <c r="K5" s="89" t="s">
        <v>296</v>
      </c>
      <c r="L5" s="89" t="s">
        <v>297</v>
      </c>
      <c r="M5" s="89" t="s">
        <v>298</v>
      </c>
      <c r="N5" s="89" t="s">
        <v>295</v>
      </c>
      <c r="O5" s="89" t="s">
        <v>296</v>
      </c>
      <c r="P5" s="89" t="s">
        <v>297</v>
      </c>
      <c r="Q5" s="89" t="s">
        <v>298</v>
      </c>
      <c r="R5" s="89" t="s">
        <v>295</v>
      </c>
      <c r="S5" s="89" t="s">
        <v>296</v>
      </c>
      <c r="T5" s="89" t="s">
        <v>297</v>
      </c>
      <c r="U5" s="89" t="s">
        <v>298</v>
      </c>
      <c r="V5" s="89" t="s">
        <v>295</v>
      </c>
      <c r="W5" s="89" t="s">
        <v>296</v>
      </c>
      <c r="X5" s="89" t="s">
        <v>297</v>
      </c>
      <c r="Y5" s="89" t="s">
        <v>298</v>
      </c>
      <c r="Z5" s="89" t="s">
        <v>295</v>
      </c>
      <c r="AA5" s="89" t="s">
        <v>296</v>
      </c>
      <c r="AB5" s="89" t="s">
        <v>297</v>
      </c>
      <c r="AC5" s="89" t="s">
        <v>298</v>
      </c>
      <c r="AD5" s="89" t="s">
        <v>295</v>
      </c>
      <c r="AE5" s="89" t="s">
        <v>296</v>
      </c>
      <c r="AF5" s="89" t="s">
        <v>297</v>
      </c>
      <c r="AG5" s="89" t="s">
        <v>298</v>
      </c>
      <c r="AH5" s="89" t="s">
        <v>295</v>
      </c>
      <c r="AI5" s="89" t="s">
        <v>296</v>
      </c>
      <c r="AJ5" s="89" t="s">
        <v>297</v>
      </c>
      <c r="AK5" s="89" t="s">
        <v>298</v>
      </c>
      <c r="AL5" s="89" t="s">
        <v>295</v>
      </c>
      <c r="AM5" s="89" t="s">
        <v>296</v>
      </c>
      <c r="AN5" s="89" t="s">
        <v>297</v>
      </c>
      <c r="AO5" s="89" t="s">
        <v>298</v>
      </c>
      <c r="AP5" s="89" t="s">
        <v>295</v>
      </c>
      <c r="AQ5" s="89" t="s">
        <v>296</v>
      </c>
      <c r="AR5" s="89" t="s">
        <v>297</v>
      </c>
      <c r="AS5" s="89" t="s">
        <v>298</v>
      </c>
      <c r="AT5" s="89" t="s">
        <v>295</v>
      </c>
      <c r="AU5" s="89" t="s">
        <v>296</v>
      </c>
      <c r="AV5" s="89" t="s">
        <v>297</v>
      </c>
      <c r="AW5" s="89" t="s">
        <v>298</v>
      </c>
      <c r="AX5" s="89" t="s">
        <v>295</v>
      </c>
      <c r="AY5" s="89" t="s">
        <v>296</v>
      </c>
      <c r="AZ5" s="89" t="s">
        <v>297</v>
      </c>
      <c r="BA5" s="89" t="s">
        <v>298</v>
      </c>
      <c r="BB5" s="89" t="s">
        <v>295</v>
      </c>
      <c r="BC5" s="89" t="s">
        <v>296</v>
      </c>
      <c r="BD5" s="89" t="s">
        <v>297</v>
      </c>
      <c r="BE5" s="89" t="s">
        <v>298</v>
      </c>
      <c r="BF5" s="89" t="s">
        <v>295</v>
      </c>
      <c r="BG5" s="89" t="s">
        <v>296</v>
      </c>
      <c r="BH5" s="89" t="s">
        <v>297</v>
      </c>
      <c r="BI5" s="89" t="s">
        <v>298</v>
      </c>
    </row>
    <row r="6" spans="1:61" ht="15.5" x14ac:dyDescent="0.35">
      <c r="A6" s="198" t="s">
        <v>0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</row>
    <row r="7" spans="1:61" ht="15.5" x14ac:dyDescent="0.35">
      <c r="A7" s="286" t="s">
        <v>1</v>
      </c>
      <c r="B7" s="287">
        <v>52.066232357683376</v>
      </c>
      <c r="C7" s="287">
        <v>36.961848503754297</v>
      </c>
      <c r="D7" s="287">
        <v>10.669021549833404</v>
      </c>
      <c r="E7" s="287">
        <v>0.30289758872898909</v>
      </c>
      <c r="F7" s="287">
        <v>47.164763220483096</v>
      </c>
      <c r="G7" s="287">
        <v>33.645163636137902</v>
      </c>
      <c r="H7" s="287">
        <v>18.371293274117502</v>
      </c>
      <c r="I7" s="287">
        <v>0.81877986926146806</v>
      </c>
      <c r="J7" s="287">
        <v>43.423094375285309</v>
      </c>
      <c r="K7" s="287">
        <v>37.533460627203787</v>
      </c>
      <c r="L7" s="287">
        <v>18.02926339384511</v>
      </c>
      <c r="M7" s="287">
        <v>1.0141816036657809</v>
      </c>
      <c r="N7" s="287">
        <v>45.113661871379954</v>
      </c>
      <c r="O7" s="287">
        <v>41.185345944839902</v>
      </c>
      <c r="P7" s="287">
        <v>12.636341389881123</v>
      </c>
      <c r="Q7" s="287">
        <v>1.064650793899018</v>
      </c>
      <c r="R7" s="287">
        <v>24.554822177656096</v>
      </c>
      <c r="S7" s="287">
        <v>49.234396118912279</v>
      </c>
      <c r="T7" s="287">
        <v>22.687040131648157</v>
      </c>
      <c r="U7" s="287">
        <v>3.523741571783443</v>
      </c>
      <c r="V7" s="287">
        <v>29.167611148553586</v>
      </c>
      <c r="W7" s="287">
        <v>50.870457589386241</v>
      </c>
      <c r="X7" s="287">
        <v>12.489061465547897</v>
      </c>
      <c r="Y7" s="287">
        <v>7.4728697965123212</v>
      </c>
      <c r="Z7" s="287">
        <v>18.168952545428535</v>
      </c>
      <c r="AA7" s="287">
        <v>53.768518824316068</v>
      </c>
      <c r="AB7" s="287">
        <v>16.629787539761285</v>
      </c>
      <c r="AC7" s="287">
        <v>11.432741090494156</v>
      </c>
      <c r="AD7" s="287">
        <v>39.386396655382548</v>
      </c>
      <c r="AE7" s="287">
        <v>40.453279152619878</v>
      </c>
      <c r="AF7" s="287">
        <v>19.036237808485875</v>
      </c>
      <c r="AG7" s="287">
        <v>1.1240863835117103</v>
      </c>
      <c r="AH7" s="287">
        <v>35.666679793009351</v>
      </c>
      <c r="AI7" s="287">
        <v>46.53742371820244</v>
      </c>
      <c r="AJ7" s="287">
        <v>16.574490568601661</v>
      </c>
      <c r="AK7" s="287">
        <v>1.2214059201865539</v>
      </c>
      <c r="AL7" s="287">
        <v>40.998106179204584</v>
      </c>
      <c r="AM7" s="287">
        <v>37.067863033959178</v>
      </c>
      <c r="AN7" s="287">
        <v>21.129492497559831</v>
      </c>
      <c r="AO7" s="287">
        <v>0.80453828927636217</v>
      </c>
      <c r="AP7" s="287">
        <v>20.481540436496175</v>
      </c>
      <c r="AQ7" s="287">
        <v>44.974041630216078</v>
      </c>
      <c r="AR7" s="287">
        <v>32.981665754338216</v>
      </c>
      <c r="AS7" s="287">
        <v>1.5627521789495238</v>
      </c>
      <c r="AT7" s="287">
        <v>44.616061617309377</v>
      </c>
      <c r="AU7" s="287">
        <v>37.731544283361259</v>
      </c>
      <c r="AV7" s="287">
        <v>16.876970774917105</v>
      </c>
      <c r="AW7" s="287">
        <v>0.7754233244122235</v>
      </c>
      <c r="AX7" s="287">
        <v>45.705157817993793</v>
      </c>
      <c r="AY7" s="287">
        <v>36.744661206489148</v>
      </c>
      <c r="AZ7" s="287">
        <v>16.774757651104796</v>
      </c>
      <c r="BA7" s="287">
        <v>0.7754233244122235</v>
      </c>
      <c r="BB7" s="287">
        <v>50.62540391666932</v>
      </c>
      <c r="BC7" s="287">
        <v>31.735500340859396</v>
      </c>
      <c r="BD7" s="287">
        <v>16.863672418059029</v>
      </c>
      <c r="BE7" s="287">
        <v>0.7754233244122235</v>
      </c>
      <c r="BF7" s="287">
        <v>41.649713117184845</v>
      </c>
      <c r="BG7" s="287">
        <v>40.710730912051787</v>
      </c>
      <c r="BH7" s="287">
        <v>16.86413264635112</v>
      </c>
      <c r="BI7" s="287">
        <v>0.7754233244122235</v>
      </c>
    </row>
    <row r="8" spans="1:61" ht="15.5" x14ac:dyDescent="0.35">
      <c r="A8" s="286" t="s">
        <v>2</v>
      </c>
      <c r="B8" s="287">
        <v>15.709059644835078</v>
      </c>
      <c r="C8" s="287">
        <v>65.907248195954622</v>
      </c>
      <c r="D8" s="287">
        <v>17.416000136276352</v>
      </c>
      <c r="E8" s="287">
        <v>0.96769202293409251</v>
      </c>
      <c r="F8" s="287">
        <v>22.219585736776605</v>
      </c>
      <c r="G8" s="287">
        <v>59.785761229286074</v>
      </c>
      <c r="H8" s="287">
        <v>17.760731769344247</v>
      </c>
      <c r="I8" s="287">
        <v>0.23392126459315746</v>
      </c>
      <c r="J8" s="287">
        <v>23.031687207345236</v>
      </c>
      <c r="K8" s="287">
        <v>62.648244668490349</v>
      </c>
      <c r="L8" s="287">
        <v>14.01131859857202</v>
      </c>
      <c r="M8" s="287">
        <v>0.30874952559246849</v>
      </c>
      <c r="N8" s="287">
        <v>25.067689794430017</v>
      </c>
      <c r="O8" s="287">
        <v>60.263681022639247</v>
      </c>
      <c r="P8" s="287">
        <v>14.450812904886126</v>
      </c>
      <c r="Q8" s="287">
        <v>0.21781627804472703</v>
      </c>
      <c r="R8" s="287">
        <v>12.573959798158029</v>
      </c>
      <c r="S8" s="287">
        <v>65.385680214690339</v>
      </c>
      <c r="T8" s="287">
        <v>21.513994862029694</v>
      </c>
      <c r="U8" s="287">
        <v>0.5263651251220377</v>
      </c>
      <c r="V8" s="287">
        <v>12.742224683014694</v>
      </c>
      <c r="W8" s="287">
        <v>59.924945297127664</v>
      </c>
      <c r="X8" s="287">
        <v>22.718097103587308</v>
      </c>
      <c r="Y8" s="287">
        <v>4.6147329162704445</v>
      </c>
      <c r="Z8" s="287">
        <v>18.490917129955658</v>
      </c>
      <c r="AA8" s="287">
        <v>56.251367124315252</v>
      </c>
      <c r="AB8" s="287">
        <v>21.216814938882749</v>
      </c>
      <c r="AC8" s="287">
        <v>4.0409008068464649</v>
      </c>
      <c r="AD8" s="287">
        <v>16.957182190277308</v>
      </c>
      <c r="AE8" s="287">
        <v>68.728318163222227</v>
      </c>
      <c r="AF8" s="287">
        <v>13.90090203456446</v>
      </c>
      <c r="AG8" s="287">
        <v>0.41359761193605893</v>
      </c>
      <c r="AH8" s="287">
        <v>12.679815534363865</v>
      </c>
      <c r="AI8" s="287">
        <v>73.412071930926999</v>
      </c>
      <c r="AJ8" s="287">
        <v>13.545660954975125</v>
      </c>
      <c r="AK8" s="287">
        <v>0.362451579734062</v>
      </c>
      <c r="AL8" s="287">
        <v>15.591517935401106</v>
      </c>
      <c r="AM8" s="287">
        <v>68.524084108030522</v>
      </c>
      <c r="AN8" s="287">
        <v>15.612879624382201</v>
      </c>
      <c r="AO8" s="287">
        <v>0.27151833218632043</v>
      </c>
      <c r="AP8" s="287">
        <v>9.0942054486204995</v>
      </c>
      <c r="AQ8" s="287">
        <v>61.085005122580206</v>
      </c>
      <c r="AR8" s="287">
        <v>28.738384468029189</v>
      </c>
      <c r="AS8" s="287">
        <v>1.0824049607702013</v>
      </c>
      <c r="AT8" s="287">
        <v>19.475470625082401</v>
      </c>
      <c r="AU8" s="287">
        <v>64.262351372971693</v>
      </c>
      <c r="AV8" s="287">
        <v>16.044361723901357</v>
      </c>
      <c r="AW8" s="287">
        <v>0.21781627804472703</v>
      </c>
      <c r="AX8" s="287">
        <v>21.487527441580795</v>
      </c>
      <c r="AY8" s="287">
        <v>66.07115540798101</v>
      </c>
      <c r="AZ8" s="287">
        <v>12.22350087239356</v>
      </c>
      <c r="BA8" s="287">
        <v>0.21781627804472703</v>
      </c>
      <c r="BB8" s="287">
        <v>22.849304382307984</v>
      </c>
      <c r="BC8" s="287">
        <v>56.670916166431162</v>
      </c>
      <c r="BD8" s="287">
        <v>18.525137444744992</v>
      </c>
      <c r="BE8" s="287">
        <v>1.9546420065160088</v>
      </c>
      <c r="BF8" s="287">
        <v>34.298666818950551</v>
      </c>
      <c r="BG8" s="287">
        <v>55.276009017063558</v>
      </c>
      <c r="BH8" s="287">
        <v>10.055259669864762</v>
      </c>
      <c r="BI8" s="287">
        <v>0.37006449412130715</v>
      </c>
    </row>
    <row r="9" spans="1:61" ht="15.5" x14ac:dyDescent="0.35">
      <c r="A9" s="286" t="s">
        <v>3</v>
      </c>
      <c r="B9" s="287">
        <v>52.344777387722509</v>
      </c>
      <c r="C9" s="287">
        <v>41.560817187363028</v>
      </c>
      <c r="D9" s="287">
        <v>3.8849013571149928</v>
      </c>
      <c r="E9" s="287">
        <v>2.2095040677995432</v>
      </c>
      <c r="F9" s="287">
        <v>62.80164416707629</v>
      </c>
      <c r="G9" s="287">
        <v>36.212514984495265</v>
      </c>
      <c r="H9" s="287">
        <v>0.9602272760121251</v>
      </c>
      <c r="I9" s="287">
        <v>2.5613572416417221E-2</v>
      </c>
      <c r="J9" s="287">
        <v>61.366077195434357</v>
      </c>
      <c r="K9" s="287">
        <v>37.140827335216358</v>
      </c>
      <c r="L9" s="287">
        <v>1.4476674498662512</v>
      </c>
      <c r="M9" s="287">
        <v>4.5428019483115416E-2</v>
      </c>
      <c r="N9" s="287">
        <v>66.960383922740689</v>
      </c>
      <c r="O9" s="287">
        <v>32.234085902517322</v>
      </c>
      <c r="P9" s="287">
        <v>0.76010215525902136</v>
      </c>
      <c r="Q9" s="287">
        <v>4.5428019483115416E-2</v>
      </c>
      <c r="R9" s="287">
        <v>46.487745949600686</v>
      </c>
      <c r="S9" s="287">
        <v>42.031358112086387</v>
      </c>
      <c r="T9" s="287">
        <v>10.980485100436951</v>
      </c>
      <c r="U9" s="287">
        <v>0.50041083787602947</v>
      </c>
      <c r="V9" s="287">
        <v>41.254989627917425</v>
      </c>
      <c r="W9" s="287">
        <v>40.526148792939111</v>
      </c>
      <c r="X9" s="287">
        <v>17.251980401452506</v>
      </c>
      <c r="Y9" s="287">
        <v>0.96688117769106596</v>
      </c>
      <c r="Z9" s="287">
        <v>26.480259528778099</v>
      </c>
      <c r="AA9" s="287">
        <v>30.852592943770311</v>
      </c>
      <c r="AB9" s="287">
        <v>30.757392697220521</v>
      </c>
      <c r="AC9" s="287">
        <v>11.909754830231083</v>
      </c>
      <c r="AD9" s="287">
        <v>58.317631786350553</v>
      </c>
      <c r="AE9" s="287">
        <v>37.670414643390295</v>
      </c>
      <c r="AF9" s="287">
        <v>3.275145550791323</v>
      </c>
      <c r="AG9" s="287">
        <v>0.73680801946790186</v>
      </c>
      <c r="AH9" s="287">
        <v>51.954332321232656</v>
      </c>
      <c r="AI9" s="287">
        <v>44.979397837021537</v>
      </c>
      <c r="AJ9" s="287">
        <v>2.5276764010550279</v>
      </c>
      <c r="AK9" s="287">
        <v>0.53859344069087689</v>
      </c>
      <c r="AL9" s="287">
        <v>58.183292024601073</v>
      </c>
      <c r="AM9" s="287">
        <v>38.124525458828899</v>
      </c>
      <c r="AN9" s="287">
        <v>3.4930012107052195</v>
      </c>
      <c r="AO9" s="287">
        <v>0.19918130586490607</v>
      </c>
      <c r="AP9" s="287">
        <v>55.250790271479758</v>
      </c>
      <c r="AQ9" s="287">
        <v>32.790804292211476</v>
      </c>
      <c r="AR9" s="287">
        <v>11.348267452493261</v>
      </c>
      <c r="AS9" s="287">
        <v>0.61013798381562068</v>
      </c>
      <c r="AT9" s="287">
        <v>65.411901703922439</v>
      </c>
      <c r="AU9" s="287">
        <v>32.691329793475013</v>
      </c>
      <c r="AV9" s="287">
        <v>1.7883088223034975</v>
      </c>
      <c r="AW9" s="287">
        <v>0.10845968029916822</v>
      </c>
      <c r="AX9" s="287">
        <v>63.579263229149383</v>
      </c>
      <c r="AY9" s="287">
        <v>35.488630910208727</v>
      </c>
      <c r="AZ9" s="287">
        <v>0.8866778411588857</v>
      </c>
      <c r="BA9" s="287">
        <v>4.5428019483115416E-2</v>
      </c>
      <c r="BB9" s="287">
        <v>56.944559524619699</v>
      </c>
      <c r="BC9" s="287">
        <v>32.236243509946469</v>
      </c>
      <c r="BD9" s="287">
        <v>9.9208440379975524</v>
      </c>
      <c r="BE9" s="287">
        <v>0.89835292743636075</v>
      </c>
      <c r="BF9" s="287">
        <v>66.69340260524973</v>
      </c>
      <c r="BG9" s="287">
        <v>30.762650212679826</v>
      </c>
      <c r="BH9" s="287">
        <v>2.0221792331449757</v>
      </c>
      <c r="BI9" s="287">
        <v>0.52176794892557421</v>
      </c>
    </row>
    <row r="10" spans="1:61" ht="15.5" x14ac:dyDescent="0.35">
      <c r="A10" s="286" t="s">
        <v>346</v>
      </c>
      <c r="B10" s="287">
        <v>24.081942416219999</v>
      </c>
      <c r="C10" s="287">
        <v>72.142903099218145</v>
      </c>
      <c r="D10" s="287">
        <v>3.7486925102456401</v>
      </c>
      <c r="E10" s="287">
        <v>2.6461974316069944E-2</v>
      </c>
      <c r="F10" s="287">
        <v>42.953704855553475</v>
      </c>
      <c r="G10" s="287">
        <v>55.86765348380365</v>
      </c>
      <c r="H10" s="287">
        <v>1.1786416606427916</v>
      </c>
      <c r="I10" s="287">
        <v>0</v>
      </c>
      <c r="J10" s="287">
        <v>32.719600844460835</v>
      </c>
      <c r="K10" s="287">
        <v>65.994656968230984</v>
      </c>
      <c r="L10" s="287">
        <v>1.2857421873080346</v>
      </c>
      <c r="M10" s="287">
        <v>0</v>
      </c>
      <c r="N10" s="287">
        <v>41.2457032309376</v>
      </c>
      <c r="O10" s="287">
        <v>57.991116260995554</v>
      </c>
      <c r="P10" s="287">
        <v>0.76318050806675886</v>
      </c>
      <c r="Q10" s="287">
        <v>0</v>
      </c>
      <c r="R10" s="287">
        <v>25.33187276650775</v>
      </c>
      <c r="S10" s="287">
        <v>68.224662687970579</v>
      </c>
      <c r="T10" s="287">
        <v>6.1026176207360754</v>
      </c>
      <c r="U10" s="287">
        <v>0.3408469247854416</v>
      </c>
      <c r="V10" s="287">
        <v>32.463561745562153</v>
      </c>
      <c r="W10" s="287">
        <v>61.067348269677424</v>
      </c>
      <c r="X10" s="287">
        <v>5.6704391504266525</v>
      </c>
      <c r="Y10" s="287">
        <v>0.79865083433364092</v>
      </c>
      <c r="Z10" s="287">
        <v>25.2892218891465</v>
      </c>
      <c r="AA10" s="287">
        <v>62.270554440665791</v>
      </c>
      <c r="AB10" s="287">
        <v>8.8423460521777972</v>
      </c>
      <c r="AC10" s="287">
        <v>3.5978776180097691</v>
      </c>
      <c r="AD10" s="287">
        <v>36.149998554715062</v>
      </c>
      <c r="AE10" s="287">
        <v>61.293991474653033</v>
      </c>
      <c r="AF10" s="287">
        <v>2.5560099706318038</v>
      </c>
      <c r="AG10" s="287">
        <v>0</v>
      </c>
      <c r="AH10" s="287">
        <v>25.158544237997372</v>
      </c>
      <c r="AI10" s="287">
        <v>72.131933074471107</v>
      </c>
      <c r="AJ10" s="287">
        <v>2.7095226875313947</v>
      </c>
      <c r="AK10" s="287">
        <v>0</v>
      </c>
      <c r="AL10" s="287">
        <v>36.94474520828053</v>
      </c>
      <c r="AM10" s="287">
        <v>60.194792289617673</v>
      </c>
      <c r="AN10" s="287">
        <v>2.8604625021016958</v>
      </c>
      <c r="AO10" s="287">
        <v>0</v>
      </c>
      <c r="AP10" s="287">
        <v>25.013350061937899</v>
      </c>
      <c r="AQ10" s="287">
        <v>70.234910336575709</v>
      </c>
      <c r="AR10" s="287">
        <v>4.6082286520542777</v>
      </c>
      <c r="AS10" s="287">
        <v>0.14351094943197321</v>
      </c>
      <c r="AT10" s="287">
        <v>42.450063386273314</v>
      </c>
      <c r="AU10" s="287">
        <v>55.183594963461189</v>
      </c>
      <c r="AV10" s="287">
        <v>2.3663416502653956</v>
      </c>
      <c r="AW10" s="287">
        <v>0</v>
      </c>
      <c r="AX10" s="287">
        <v>32.287248678907346</v>
      </c>
      <c r="AY10" s="287">
        <v>65.151786060805122</v>
      </c>
      <c r="AZ10" s="287">
        <v>2.5396423710640224</v>
      </c>
      <c r="BA10" s="287">
        <v>2.1322889223378345E-2</v>
      </c>
      <c r="BB10" s="287">
        <v>41.43978262947936</v>
      </c>
      <c r="BC10" s="287">
        <v>54.126813419372709</v>
      </c>
      <c r="BD10" s="287">
        <v>3.9049474801945325</v>
      </c>
      <c r="BE10" s="287">
        <v>0.52845647095331483</v>
      </c>
      <c r="BF10" s="287">
        <v>38.16773798555861</v>
      </c>
      <c r="BG10" s="287">
        <v>60.335179104747638</v>
      </c>
      <c r="BH10" s="287">
        <v>1.497082909693672</v>
      </c>
      <c r="BI10" s="287">
        <v>0</v>
      </c>
    </row>
    <row r="11" spans="1:61" ht="15.5" x14ac:dyDescent="0.35">
      <c r="A11" s="286" t="s">
        <v>5</v>
      </c>
      <c r="B11" s="287">
        <v>37.157536844706293</v>
      </c>
      <c r="C11" s="287">
        <v>45.788248465463298</v>
      </c>
      <c r="D11" s="287">
        <v>15.901247636913796</v>
      </c>
      <c r="E11" s="287">
        <v>1.1529670529167373</v>
      </c>
      <c r="F11" s="287">
        <v>52.433753741589662</v>
      </c>
      <c r="G11" s="287">
        <v>29.924302088133377</v>
      </c>
      <c r="H11" s="287">
        <v>17.465416010088262</v>
      </c>
      <c r="I11" s="287">
        <v>0.17652816018883805</v>
      </c>
      <c r="J11" s="287">
        <v>49.07246974321842</v>
      </c>
      <c r="K11" s="287">
        <v>31.775576007834914</v>
      </c>
      <c r="L11" s="287">
        <v>18.933426693322179</v>
      </c>
      <c r="M11" s="287">
        <v>0.21852755562461779</v>
      </c>
      <c r="N11" s="287">
        <v>48.288013820554418</v>
      </c>
      <c r="O11" s="287">
        <v>31.16491252519376</v>
      </c>
      <c r="P11" s="287">
        <v>20.323678644742422</v>
      </c>
      <c r="Q11" s="287">
        <v>0.2233950095095352</v>
      </c>
      <c r="R11" s="287">
        <v>36.817337456988298</v>
      </c>
      <c r="S11" s="287">
        <v>38.406136329083147</v>
      </c>
      <c r="T11" s="287">
        <v>14.39194846548456</v>
      </c>
      <c r="U11" s="287">
        <v>10.384577748444137</v>
      </c>
      <c r="V11" s="287">
        <v>37.807452718683919</v>
      </c>
      <c r="W11" s="287">
        <v>52.538064773441683</v>
      </c>
      <c r="X11" s="287">
        <v>8.8640702613026967</v>
      </c>
      <c r="Y11" s="287">
        <v>0.79041224657183007</v>
      </c>
      <c r="Z11" s="287">
        <v>40.959291588179362</v>
      </c>
      <c r="AA11" s="287">
        <v>50.778056503433397</v>
      </c>
      <c r="AB11" s="287">
        <v>7.3563875817719389</v>
      </c>
      <c r="AC11" s="287">
        <v>0.90626432661544587</v>
      </c>
      <c r="AD11" s="287">
        <v>36.989527226050249</v>
      </c>
      <c r="AE11" s="287">
        <v>44.703920508770508</v>
      </c>
      <c r="AF11" s="287">
        <v>17.969160582583051</v>
      </c>
      <c r="AG11" s="287">
        <v>0.33739168259636027</v>
      </c>
      <c r="AH11" s="287">
        <v>35.537003378899705</v>
      </c>
      <c r="AI11" s="287">
        <v>45.159212682154276</v>
      </c>
      <c r="AJ11" s="287">
        <v>18.662684362538904</v>
      </c>
      <c r="AK11" s="287">
        <v>0.64109957640723403</v>
      </c>
      <c r="AL11" s="287">
        <v>35.478372118127886</v>
      </c>
      <c r="AM11" s="287">
        <v>45.958560727744185</v>
      </c>
      <c r="AN11" s="287">
        <v>18.354954962630103</v>
      </c>
      <c r="AO11" s="287">
        <v>0.20811219149796545</v>
      </c>
      <c r="AP11" s="287">
        <v>37.289243617371092</v>
      </c>
      <c r="AQ11" s="287">
        <v>50.422048828810709</v>
      </c>
      <c r="AR11" s="287">
        <v>11.719074726214</v>
      </c>
      <c r="AS11" s="287">
        <v>0.56963282760434808</v>
      </c>
      <c r="AT11" s="287">
        <v>38.950017178244302</v>
      </c>
      <c r="AU11" s="287">
        <v>41.218544498936843</v>
      </c>
      <c r="AV11" s="287">
        <v>19.705180843184642</v>
      </c>
      <c r="AW11" s="287">
        <v>0.12625747963435094</v>
      </c>
      <c r="AX11" s="287">
        <v>41.475279669397644</v>
      </c>
      <c r="AY11" s="287">
        <v>38.325799083455323</v>
      </c>
      <c r="AZ11" s="287">
        <v>19.906526913131252</v>
      </c>
      <c r="BA11" s="287">
        <v>0.29239433401594056</v>
      </c>
      <c r="BB11" s="287">
        <v>39.653448278793043</v>
      </c>
      <c r="BC11" s="287">
        <v>44.835858607608067</v>
      </c>
      <c r="BD11" s="287">
        <v>15.510693113599009</v>
      </c>
      <c r="BE11" s="287">
        <v>0</v>
      </c>
      <c r="BF11" s="287">
        <v>40.041536380502372</v>
      </c>
      <c r="BG11" s="287">
        <v>42.285431044733365</v>
      </c>
      <c r="BH11" s="287">
        <v>17.561853167747099</v>
      </c>
      <c r="BI11" s="287">
        <v>0.11117940701732314</v>
      </c>
    </row>
    <row r="12" spans="1:61" ht="15.5" x14ac:dyDescent="0.35">
      <c r="A12" s="286" t="s">
        <v>6</v>
      </c>
      <c r="B12" s="287">
        <v>33.80056090956122</v>
      </c>
      <c r="C12" s="287">
        <v>62.034294826673097</v>
      </c>
      <c r="D12" s="287">
        <v>4.1651442637657157</v>
      </c>
      <c r="E12" s="287">
        <v>0</v>
      </c>
      <c r="F12" s="287">
        <v>33.623071443282335</v>
      </c>
      <c r="G12" s="287">
        <v>63.224597059918644</v>
      </c>
      <c r="H12" s="287">
        <v>3.1523314967990705</v>
      </c>
      <c r="I12" s="287">
        <v>0</v>
      </c>
      <c r="J12" s="287">
        <v>32.593518191384582</v>
      </c>
      <c r="K12" s="287">
        <v>62.861722330526938</v>
      </c>
      <c r="L12" s="287">
        <v>4.4330777496105078</v>
      </c>
      <c r="M12" s="287">
        <v>0.11168172847799589</v>
      </c>
      <c r="N12" s="287">
        <v>32.243974633496663</v>
      </c>
      <c r="O12" s="287">
        <v>62.509317215028602</v>
      </c>
      <c r="P12" s="287">
        <v>5.2467081514747544</v>
      </c>
      <c r="Q12" s="287">
        <v>0</v>
      </c>
      <c r="R12" s="287">
        <v>5.2361372265137254</v>
      </c>
      <c r="S12" s="287">
        <v>62.42378968074761</v>
      </c>
      <c r="T12" s="287">
        <v>29.58338826837435</v>
      </c>
      <c r="U12" s="287">
        <v>2.7566848243643483</v>
      </c>
      <c r="V12" s="287">
        <v>26.536456720680828</v>
      </c>
      <c r="W12" s="287">
        <v>61.69474147955215</v>
      </c>
      <c r="X12" s="287">
        <v>11.506629335384108</v>
      </c>
      <c r="Y12" s="287">
        <v>0.26217246438294545</v>
      </c>
      <c r="Z12" s="287">
        <v>26.613142128091482</v>
      </c>
      <c r="AA12" s="287">
        <v>61.368248233707213</v>
      </c>
      <c r="AB12" s="287">
        <v>11.63383243237632</v>
      </c>
      <c r="AC12" s="287">
        <v>0.38477720582502878</v>
      </c>
      <c r="AD12" s="287">
        <v>27.275923953878024</v>
      </c>
      <c r="AE12" s="287">
        <v>61.644440875563312</v>
      </c>
      <c r="AF12" s="287">
        <v>10.028314516529571</v>
      </c>
      <c r="AG12" s="287">
        <v>1.05132065402912</v>
      </c>
      <c r="AH12" s="287">
        <v>26.635031994196922</v>
      </c>
      <c r="AI12" s="287">
        <v>62.184477622861436</v>
      </c>
      <c r="AJ12" s="287">
        <v>10.581807442660075</v>
      </c>
      <c r="AK12" s="287">
        <v>0.59868294028162916</v>
      </c>
      <c r="AL12" s="287">
        <v>27.541636919042929</v>
      </c>
      <c r="AM12" s="287">
        <v>63.204632606817746</v>
      </c>
      <c r="AN12" s="287">
        <v>8.6836608165676168</v>
      </c>
      <c r="AO12" s="287">
        <v>0.5700696575717551</v>
      </c>
      <c r="AP12" s="287">
        <v>5.2630600000181023</v>
      </c>
      <c r="AQ12" s="287">
        <v>83.62919292872057</v>
      </c>
      <c r="AR12" s="287">
        <v>10.255044331067339</v>
      </c>
      <c r="AS12" s="287">
        <v>0.85270274019395265</v>
      </c>
      <c r="AT12" s="287">
        <v>27.334774675470985</v>
      </c>
      <c r="AU12" s="287">
        <v>64.256563408947713</v>
      </c>
      <c r="AV12" s="287">
        <v>8.1306920288523106</v>
      </c>
      <c r="AW12" s="287">
        <v>0.2779698867290058</v>
      </c>
      <c r="AX12" s="287">
        <v>27.518737295742064</v>
      </c>
      <c r="AY12" s="287">
        <v>63.988857988386606</v>
      </c>
      <c r="AZ12" s="287">
        <v>8.458115552899601</v>
      </c>
      <c r="BA12" s="287">
        <v>3.4289162971736308E-2</v>
      </c>
      <c r="BB12" s="287">
        <v>5.7746209533545043</v>
      </c>
      <c r="BC12" s="287">
        <v>64.475447983979478</v>
      </c>
      <c r="BD12" s="287">
        <v>25.271889905864924</v>
      </c>
      <c r="BE12" s="287">
        <v>4.4780411568011287</v>
      </c>
      <c r="BF12" s="287">
        <v>27.149797171024641</v>
      </c>
      <c r="BG12" s="287">
        <v>64.937578553066103</v>
      </c>
      <c r="BH12" s="287">
        <v>7.7545094881511245</v>
      </c>
      <c r="BI12" s="287">
        <v>0.15811478775815035</v>
      </c>
    </row>
    <row r="13" spans="1:61" ht="15.5" x14ac:dyDescent="0.35">
      <c r="A13" s="286" t="s">
        <v>7</v>
      </c>
      <c r="B13" s="287">
        <v>18.434344674971392</v>
      </c>
      <c r="C13" s="287">
        <v>63.725556035097831</v>
      </c>
      <c r="D13" s="287">
        <v>5.2075087253208414</v>
      </c>
      <c r="E13" s="287">
        <v>12.632590564609847</v>
      </c>
      <c r="F13" s="287">
        <v>21.511260961592189</v>
      </c>
      <c r="G13" s="287">
        <v>60.287051318183913</v>
      </c>
      <c r="H13" s="287">
        <v>3.722043417452539</v>
      </c>
      <c r="I13" s="287">
        <v>14.47964430277128</v>
      </c>
      <c r="J13" s="287">
        <v>18.765167991451765</v>
      </c>
      <c r="K13" s="287">
        <v>62.420130901666418</v>
      </c>
      <c r="L13" s="287">
        <v>3.6914347646098169</v>
      </c>
      <c r="M13" s="287">
        <v>15.12326634227189</v>
      </c>
      <c r="N13" s="287">
        <v>18.918247642428881</v>
      </c>
      <c r="O13" s="287">
        <v>61.083924607782045</v>
      </c>
      <c r="P13" s="287">
        <v>5.0476848127797433</v>
      </c>
      <c r="Q13" s="287">
        <v>14.950142937009245</v>
      </c>
      <c r="R13" s="287">
        <v>9.9075757710836108</v>
      </c>
      <c r="S13" s="287">
        <v>62.469240504348832</v>
      </c>
      <c r="T13" s="287">
        <v>13.317637384288666</v>
      </c>
      <c r="U13" s="287">
        <v>14.305546340278788</v>
      </c>
      <c r="V13" s="287">
        <v>15.152470224923864</v>
      </c>
      <c r="W13" s="287">
        <v>65.18520312596182</v>
      </c>
      <c r="X13" s="287">
        <v>7.1265950659268942</v>
      </c>
      <c r="Y13" s="287">
        <v>12.53573158318733</v>
      </c>
      <c r="Z13" s="287">
        <v>14.989594255852815</v>
      </c>
      <c r="AA13" s="287">
        <v>64.20397681826131</v>
      </c>
      <c r="AB13" s="287">
        <v>7.27738542862041</v>
      </c>
      <c r="AC13" s="287">
        <v>13.529043497265366</v>
      </c>
      <c r="AD13" s="287">
        <v>22.095448236600205</v>
      </c>
      <c r="AE13" s="287">
        <v>56.112592487366499</v>
      </c>
      <c r="AF13" s="287">
        <v>6.529325381163539</v>
      </c>
      <c r="AG13" s="287">
        <v>15.262633894869715</v>
      </c>
      <c r="AH13" s="287">
        <v>12.249085959811266</v>
      </c>
      <c r="AI13" s="287">
        <v>65.867963509127179</v>
      </c>
      <c r="AJ13" s="287">
        <v>6.255223068509375</v>
      </c>
      <c r="AK13" s="287">
        <v>15.627727462552093</v>
      </c>
      <c r="AL13" s="287">
        <v>13.458641640842311</v>
      </c>
      <c r="AM13" s="287">
        <v>64.503223638819463</v>
      </c>
      <c r="AN13" s="287">
        <v>6.9892650513084842</v>
      </c>
      <c r="AO13" s="287">
        <v>15.04886966902966</v>
      </c>
      <c r="AP13" s="287">
        <v>11.845011424238773</v>
      </c>
      <c r="AQ13" s="287">
        <v>58.410222500148222</v>
      </c>
      <c r="AR13" s="287">
        <v>12.37905380398303</v>
      </c>
      <c r="AS13" s="287">
        <v>17.365712271629899</v>
      </c>
      <c r="AT13" s="287">
        <v>11.163050111582153</v>
      </c>
      <c r="AU13" s="287">
        <v>63.156632682047785</v>
      </c>
      <c r="AV13" s="287">
        <v>9.6782617889479372</v>
      </c>
      <c r="AW13" s="287">
        <v>16.002055417422024</v>
      </c>
      <c r="AX13" s="287">
        <v>12.793774584636983</v>
      </c>
      <c r="AY13" s="287">
        <v>62.409263134578765</v>
      </c>
      <c r="AZ13" s="287">
        <v>9.2478551695307907</v>
      </c>
      <c r="BA13" s="287">
        <v>15.549107111253374</v>
      </c>
      <c r="BB13" s="287">
        <v>14.478142713873577</v>
      </c>
      <c r="BC13" s="287">
        <v>64.73794705675931</v>
      </c>
      <c r="BD13" s="287">
        <v>4.9707969851339895</v>
      </c>
      <c r="BE13" s="287">
        <v>15.813113244233032</v>
      </c>
      <c r="BF13" s="287">
        <v>13.723347654982701</v>
      </c>
      <c r="BG13" s="287">
        <v>65.826633294886577</v>
      </c>
      <c r="BH13" s="287">
        <v>4.1070758594967467</v>
      </c>
      <c r="BI13" s="287">
        <v>16.342943190633889</v>
      </c>
    </row>
    <row r="14" spans="1:61" ht="15.5" x14ac:dyDescent="0.35">
      <c r="A14" s="286" t="s">
        <v>8</v>
      </c>
      <c r="B14" s="287">
        <v>26.736876783285862</v>
      </c>
      <c r="C14" s="287">
        <v>24.324960568917035</v>
      </c>
      <c r="D14" s="287">
        <v>24.695899703385251</v>
      </c>
      <c r="E14" s="287">
        <v>24.242262944411625</v>
      </c>
      <c r="F14" s="287">
        <v>34.79382905568859</v>
      </c>
      <c r="G14" s="287">
        <v>29.166717272238259</v>
      </c>
      <c r="H14" s="287">
        <v>25.0088061811933</v>
      </c>
      <c r="I14" s="287">
        <v>11.030647490879643</v>
      </c>
      <c r="J14" s="287">
        <v>30.170673876044262</v>
      </c>
      <c r="K14" s="287">
        <v>29.974629070309923</v>
      </c>
      <c r="L14" s="287">
        <v>27.635836831959359</v>
      </c>
      <c r="M14" s="287">
        <v>12.218860221686242</v>
      </c>
      <c r="N14" s="287">
        <v>29.415645909081555</v>
      </c>
      <c r="O14" s="287">
        <v>30.37076757856525</v>
      </c>
      <c r="P14" s="287">
        <v>26.891341747897542</v>
      </c>
      <c r="Q14" s="287">
        <v>13.322244764455451</v>
      </c>
      <c r="R14" s="287">
        <v>14.866714971100217</v>
      </c>
      <c r="S14" s="287">
        <v>28.875664636888054</v>
      </c>
      <c r="T14" s="287">
        <v>31.492556527231468</v>
      </c>
      <c r="U14" s="287">
        <v>24.765063864780043</v>
      </c>
      <c r="V14" s="287">
        <v>16.545835289692572</v>
      </c>
      <c r="W14" s="287">
        <v>31.863741365608405</v>
      </c>
      <c r="X14" s="287">
        <v>26.004186150513153</v>
      </c>
      <c r="Y14" s="287">
        <v>25.586237194185653</v>
      </c>
      <c r="Z14" s="287">
        <v>16.272051474979442</v>
      </c>
      <c r="AA14" s="287">
        <v>32.030313031702292</v>
      </c>
      <c r="AB14" s="287">
        <v>26.111398299132404</v>
      </c>
      <c r="AC14" s="287">
        <v>25.586237194185653</v>
      </c>
      <c r="AD14" s="287">
        <v>16.283188244832001</v>
      </c>
      <c r="AE14" s="287">
        <v>31.487659760677069</v>
      </c>
      <c r="AF14" s="287">
        <v>27.207891897722675</v>
      </c>
      <c r="AG14" s="287">
        <v>25.021260096768046</v>
      </c>
      <c r="AH14" s="287">
        <v>18.527731202490106</v>
      </c>
      <c r="AI14" s="287">
        <v>29.836459499329067</v>
      </c>
      <c r="AJ14" s="287">
        <v>26.614549201412562</v>
      </c>
      <c r="AK14" s="287">
        <v>25.021260096768046</v>
      </c>
      <c r="AL14" s="287">
        <v>23.961783340744528</v>
      </c>
      <c r="AM14" s="287">
        <v>24.403917835939637</v>
      </c>
      <c r="AN14" s="287">
        <v>26.45665188703531</v>
      </c>
      <c r="AO14" s="287">
        <v>25.17764693628029</v>
      </c>
      <c r="AP14" s="287">
        <v>29.615139510610838</v>
      </c>
      <c r="AQ14" s="287">
        <v>18.592664351696097</v>
      </c>
      <c r="AR14" s="287">
        <v>26.614549201412562</v>
      </c>
      <c r="AS14" s="287">
        <v>25.17764693628029</v>
      </c>
      <c r="AT14" s="287">
        <v>27.672055789371498</v>
      </c>
      <c r="AU14" s="287">
        <v>21.424667211795398</v>
      </c>
      <c r="AV14" s="287">
        <v>26.45665188703531</v>
      </c>
      <c r="AW14" s="287">
        <v>24.446625111797569</v>
      </c>
      <c r="AX14" s="287">
        <v>27.757983084332487</v>
      </c>
      <c r="AY14" s="287">
        <v>20.747830529052901</v>
      </c>
      <c r="AZ14" s="287">
        <v>26.45665188703531</v>
      </c>
      <c r="BA14" s="287">
        <v>25.037534499579078</v>
      </c>
      <c r="BB14" s="287">
        <v>28.727767582316826</v>
      </c>
      <c r="BC14" s="287">
        <v>19.636423119502343</v>
      </c>
      <c r="BD14" s="287">
        <v>26.614549201412562</v>
      </c>
      <c r="BE14" s="287">
        <v>25.021260096768046</v>
      </c>
      <c r="BF14" s="287">
        <v>28.66270024258727</v>
      </c>
      <c r="BG14" s="287">
        <v>24.327594379822152</v>
      </c>
      <c r="BH14" s="287">
        <v>26.827389230327629</v>
      </c>
      <c r="BI14" s="287">
        <v>20.182316147262735</v>
      </c>
    </row>
    <row r="15" spans="1:61" ht="15.5" x14ac:dyDescent="0.35">
      <c r="A15" s="288" t="s">
        <v>9</v>
      </c>
      <c r="B15" s="287">
        <v>22.198808033335709</v>
      </c>
      <c r="C15" s="287">
        <v>57.475329685206859</v>
      </c>
      <c r="D15" s="287">
        <v>18.397064453291708</v>
      </c>
      <c r="E15" s="287">
        <v>1.9287978281656595</v>
      </c>
      <c r="F15" s="287">
        <v>19.429835259656564</v>
      </c>
      <c r="G15" s="287">
        <v>55.501394949672012</v>
      </c>
      <c r="H15" s="287">
        <v>23.01114476648468</v>
      </c>
      <c r="I15" s="287">
        <v>2.0576250241866516</v>
      </c>
      <c r="J15" s="287">
        <v>19.741834261632395</v>
      </c>
      <c r="K15" s="287">
        <v>61.965287774925791</v>
      </c>
      <c r="L15" s="287">
        <v>16.235252939255048</v>
      </c>
      <c r="M15" s="287">
        <v>2.0576250241866516</v>
      </c>
      <c r="N15" s="287">
        <v>24.680294160147131</v>
      </c>
      <c r="O15" s="287">
        <v>56.618269417220482</v>
      </c>
      <c r="P15" s="287">
        <v>16.524030911220557</v>
      </c>
      <c r="Q15" s="287">
        <v>2.1774055114117514</v>
      </c>
      <c r="R15" s="287">
        <v>9.7885870811920306</v>
      </c>
      <c r="S15" s="287">
        <v>43.159070902838792</v>
      </c>
      <c r="T15" s="287">
        <v>36.206509847413422</v>
      </c>
      <c r="U15" s="287">
        <v>10.845832168555553</v>
      </c>
      <c r="V15" s="287">
        <v>34.955188247328586</v>
      </c>
      <c r="W15" s="287">
        <v>46.196376219391546</v>
      </c>
      <c r="X15" s="287">
        <v>16.181929071908474</v>
      </c>
      <c r="Y15" s="287">
        <v>2.6665064613712759</v>
      </c>
      <c r="Z15" s="287">
        <v>13.545332518193042</v>
      </c>
      <c r="AA15" s="287">
        <v>38.037494335391806</v>
      </c>
      <c r="AB15" s="287">
        <v>37.9580616117902</v>
      </c>
      <c r="AC15" s="287">
        <v>10.459111534624714</v>
      </c>
      <c r="AD15" s="287">
        <v>28.579917131857961</v>
      </c>
      <c r="AE15" s="287">
        <v>59.052263810455464</v>
      </c>
      <c r="AF15" s="287">
        <v>10.195021935017959</v>
      </c>
      <c r="AG15" s="287">
        <v>2.1727971226685776</v>
      </c>
      <c r="AH15" s="289">
        <v>21.033834006263053</v>
      </c>
      <c r="AI15" s="289">
        <v>66.409466427198339</v>
      </c>
      <c r="AJ15" s="289">
        <v>10.250882750226609</v>
      </c>
      <c r="AK15" s="289">
        <v>2.30581681631188</v>
      </c>
      <c r="AL15" s="289">
        <v>26.230200236456113</v>
      </c>
      <c r="AM15" s="289">
        <v>62.298142658486334</v>
      </c>
      <c r="AN15" s="289">
        <v>9.8318435365248611</v>
      </c>
      <c r="AO15" s="289">
        <v>1.6398135685326647</v>
      </c>
      <c r="AP15" s="289">
        <v>12.285578538252134</v>
      </c>
      <c r="AQ15" s="289">
        <v>59.282390428164852</v>
      </c>
      <c r="AR15" s="289">
        <v>24.729353368283732</v>
      </c>
      <c r="AS15" s="289">
        <v>3.7026776652991469</v>
      </c>
      <c r="AT15" s="289">
        <v>32.392705643332143</v>
      </c>
      <c r="AU15" s="289">
        <v>56.845480736804532</v>
      </c>
      <c r="AV15" s="289">
        <v>10.203406552427888</v>
      </c>
      <c r="AW15" s="289">
        <v>0.5584070674353302</v>
      </c>
      <c r="AX15" s="289">
        <v>32.95397688481922</v>
      </c>
      <c r="AY15" s="289">
        <v>55.566629484100361</v>
      </c>
      <c r="AZ15" s="289">
        <v>10.580223122354646</v>
      </c>
      <c r="BA15" s="289">
        <v>0.8991705087256554</v>
      </c>
      <c r="BB15" s="289">
        <v>38.105288599750274</v>
      </c>
      <c r="BC15" s="289">
        <v>48.037234613264175</v>
      </c>
      <c r="BD15" s="289">
        <v>13.744431128164186</v>
      </c>
      <c r="BE15" s="289">
        <v>0.11304565882126891</v>
      </c>
      <c r="BF15" s="289">
        <v>38.160680427768852</v>
      </c>
      <c r="BG15" s="289">
        <v>52.894355325325662</v>
      </c>
      <c r="BH15" s="289">
        <v>8.9449642469053714</v>
      </c>
      <c r="BI15" s="289">
        <v>0</v>
      </c>
    </row>
    <row r="16" spans="1:61" ht="15.5" x14ac:dyDescent="0.35">
      <c r="A16" s="288" t="s">
        <v>342</v>
      </c>
      <c r="B16" s="287">
        <v>1.1286585615807427</v>
      </c>
      <c r="C16" s="287">
        <v>47.464021392781596</v>
      </c>
      <c r="D16" s="287">
        <v>22.094031703603079</v>
      </c>
      <c r="E16" s="287">
        <v>29.313288342034522</v>
      </c>
      <c r="F16" s="287">
        <v>0.97682697023631859</v>
      </c>
      <c r="G16" s="287">
        <v>48.10426646924418</v>
      </c>
      <c r="H16" s="287">
        <v>26.484044392822142</v>
      </c>
      <c r="I16" s="287">
        <v>24.434862167697304</v>
      </c>
      <c r="J16" s="287">
        <v>0.97682697023631859</v>
      </c>
      <c r="K16" s="287">
        <v>48.592679954362339</v>
      </c>
      <c r="L16" s="287">
        <v>25.321474108952284</v>
      </c>
      <c r="M16" s="287">
        <v>25.109018966449</v>
      </c>
      <c r="N16" s="287">
        <v>0.97682697023631859</v>
      </c>
      <c r="O16" s="287">
        <v>47.464021392781596</v>
      </c>
      <c r="P16" s="287">
        <v>20.293051410571969</v>
      </c>
      <c r="Q16" s="287">
        <v>31.26610022641006</v>
      </c>
      <c r="R16" s="287">
        <v>0.97682697023631859</v>
      </c>
      <c r="S16" s="287">
        <v>18.559241825751446</v>
      </c>
      <c r="T16" s="287">
        <v>49.538492693915934</v>
      </c>
      <c r="U16" s="287">
        <v>30.925438510096242</v>
      </c>
      <c r="V16" s="287">
        <v>1.465240455354478</v>
      </c>
      <c r="W16" s="287">
        <v>18.956816190067869</v>
      </c>
      <c r="X16" s="287">
        <v>48.223514579803492</v>
      </c>
      <c r="Y16" s="287">
        <v>31.354428774774117</v>
      </c>
      <c r="Z16" s="287">
        <v>3.9073078809452744</v>
      </c>
      <c r="AA16" s="287">
        <v>16.422340393572942</v>
      </c>
      <c r="AB16" s="287">
        <v>46.817697344889311</v>
      </c>
      <c r="AC16" s="287">
        <v>32.852654380592448</v>
      </c>
      <c r="AD16" s="287">
        <v>4.3957213660634338</v>
      </c>
      <c r="AE16" s="287">
        <v>43.927161972429289</v>
      </c>
      <c r="AF16" s="287">
        <v>18.336048795796639</v>
      </c>
      <c r="AG16" s="287">
        <v>33.341067865710613</v>
      </c>
      <c r="AH16" s="287">
        <v>3.9073078809452744</v>
      </c>
      <c r="AI16" s="287">
        <v>44.615546239295576</v>
      </c>
      <c r="AJ16" s="287">
        <v>17.647664528930353</v>
      </c>
      <c r="AK16" s="287">
        <v>33.829481350828765</v>
      </c>
      <c r="AL16" s="287">
        <v>4.3957213660634338</v>
      </c>
      <c r="AM16" s="287">
        <v>46.150612528771553</v>
      </c>
      <c r="AN16" s="287">
        <v>15.135771269218051</v>
      </c>
      <c r="AO16" s="287">
        <v>34.317894835946923</v>
      </c>
      <c r="AP16" s="287">
        <v>1.9536539404726372</v>
      </c>
      <c r="AQ16" s="287">
        <v>47.952434877899755</v>
      </c>
      <c r="AR16" s="287">
        <v>15.776016345680635</v>
      </c>
      <c r="AS16" s="287">
        <v>34.317894835946923</v>
      </c>
      <c r="AT16" s="287">
        <v>2.930480910708956</v>
      </c>
      <c r="AU16" s="287">
        <v>46.975607907663445</v>
      </c>
      <c r="AV16" s="287">
        <v>16.264429830798793</v>
      </c>
      <c r="AW16" s="287">
        <v>33.829481350828765</v>
      </c>
      <c r="AX16" s="287">
        <v>1.9536539404726372</v>
      </c>
      <c r="AY16" s="287">
        <v>48.10426646924418</v>
      </c>
      <c r="AZ16" s="287">
        <v>15.669191977934174</v>
      </c>
      <c r="BA16" s="287">
        <v>34.27288761234896</v>
      </c>
      <c r="BB16" s="287">
        <v>3.418894395827115</v>
      </c>
      <c r="BC16" s="287">
        <v>47.12743949900787</v>
      </c>
      <c r="BD16" s="287">
        <v>15.180778492816014</v>
      </c>
      <c r="BE16" s="287">
        <v>34.27288761234896</v>
      </c>
      <c r="BF16" s="287">
        <v>3.418894395827115</v>
      </c>
      <c r="BG16" s="287">
        <v>46.639026013889712</v>
      </c>
      <c r="BH16" s="287">
        <v>15.669191977934174</v>
      </c>
      <c r="BI16" s="287">
        <v>34.27288761234896</v>
      </c>
    </row>
    <row r="17" spans="1:61" ht="15.5" x14ac:dyDescent="0.35">
      <c r="A17" s="286" t="s">
        <v>347</v>
      </c>
      <c r="B17" s="287">
        <v>14.736796413364301</v>
      </c>
      <c r="C17" s="287">
        <v>42.461722388357622</v>
      </c>
      <c r="D17" s="287">
        <v>38.588400871047405</v>
      </c>
      <c r="E17" s="287">
        <v>4.2130803272310793</v>
      </c>
      <c r="F17" s="287">
        <v>26.513532741162454</v>
      </c>
      <c r="G17" s="287">
        <v>49.197413887874816</v>
      </c>
      <c r="H17" s="287">
        <v>23.046471195662107</v>
      </c>
      <c r="I17" s="287">
        <v>1.2425821753010038</v>
      </c>
      <c r="J17" s="287">
        <v>27.440521903268156</v>
      </c>
      <c r="K17" s="287">
        <v>49.171483006213251</v>
      </c>
      <c r="L17" s="287">
        <v>21.840778733935885</v>
      </c>
      <c r="M17" s="287">
        <v>1.5472163565830972</v>
      </c>
      <c r="N17" s="287">
        <v>43.807417364340822</v>
      </c>
      <c r="O17" s="287">
        <v>36.809173875444948</v>
      </c>
      <c r="P17" s="287">
        <v>18.140826584913675</v>
      </c>
      <c r="Q17" s="287">
        <v>1.2425821753010038</v>
      </c>
      <c r="R17" s="287">
        <v>5.0816176712067387</v>
      </c>
      <c r="S17" s="287">
        <v>32.472891809334293</v>
      </c>
      <c r="T17" s="287">
        <v>55.679576318903642</v>
      </c>
      <c r="U17" s="287">
        <v>6.7659142005557307</v>
      </c>
      <c r="V17" s="287">
        <v>10.906248660418788</v>
      </c>
      <c r="W17" s="287">
        <v>39.467559256207537</v>
      </c>
      <c r="X17" s="287">
        <v>46.271360318650387</v>
      </c>
      <c r="Y17" s="287">
        <v>3.3548317647237176</v>
      </c>
      <c r="Z17" s="287">
        <v>1.4364696854855519</v>
      </c>
      <c r="AA17" s="287">
        <v>28.411715843572132</v>
      </c>
      <c r="AB17" s="287">
        <v>62.308740021553589</v>
      </c>
      <c r="AC17" s="287">
        <v>7.8430744493890936</v>
      </c>
      <c r="AD17" s="287">
        <v>3.2131028934843169</v>
      </c>
      <c r="AE17" s="287">
        <v>31.108968761341959</v>
      </c>
      <c r="AF17" s="287">
        <v>61.794760755204514</v>
      </c>
      <c r="AG17" s="287">
        <v>3.8831675899695703</v>
      </c>
      <c r="AH17" s="287">
        <v>1.657711438984323</v>
      </c>
      <c r="AI17" s="287">
        <v>30.449814148074513</v>
      </c>
      <c r="AJ17" s="287">
        <v>64.607304477069619</v>
      </c>
      <c r="AK17" s="287">
        <v>3.2851699358718798</v>
      </c>
      <c r="AL17" s="287">
        <v>2.9615258325939178</v>
      </c>
      <c r="AM17" s="287">
        <v>33.447725948165527</v>
      </c>
      <c r="AN17" s="287">
        <v>61.153531184101915</v>
      </c>
      <c r="AO17" s="287">
        <v>2.4372170351390308</v>
      </c>
      <c r="AP17" s="287">
        <v>1.5853272956258637</v>
      </c>
      <c r="AQ17" s="287">
        <v>35.521889776981084</v>
      </c>
      <c r="AR17" s="287">
        <v>60.256448384057428</v>
      </c>
      <c r="AS17" s="287">
        <v>2.6363345433360115</v>
      </c>
      <c r="AT17" s="287">
        <v>3.131487173527117</v>
      </c>
      <c r="AU17" s="287">
        <v>49.485489382734848</v>
      </c>
      <c r="AV17" s="287">
        <v>45.80642032098698</v>
      </c>
      <c r="AW17" s="287">
        <v>1.5766031227514934</v>
      </c>
      <c r="AX17" s="287">
        <v>6.2054094558147508</v>
      </c>
      <c r="AY17" s="287">
        <v>38.175949378360116</v>
      </c>
      <c r="AZ17" s="287">
        <v>53.356508321153171</v>
      </c>
      <c r="BA17" s="287">
        <v>2.2621328446723861</v>
      </c>
      <c r="BB17" s="287">
        <v>5.2525803054950062</v>
      </c>
      <c r="BC17" s="287">
        <v>37.39227667203032</v>
      </c>
      <c r="BD17" s="287">
        <v>54.63068147913237</v>
      </c>
      <c r="BE17" s="287">
        <v>2.7244615433427106</v>
      </c>
      <c r="BF17" s="289">
        <v>6.2763236497919745</v>
      </c>
      <c r="BG17" s="289">
        <v>38.660893751435211</v>
      </c>
      <c r="BH17" s="289">
        <v>52.823566851844269</v>
      </c>
      <c r="BI17" s="287">
        <v>2.2392157469289677</v>
      </c>
    </row>
    <row r="18" spans="1:61" ht="15.5" x14ac:dyDescent="0.35">
      <c r="A18" s="290" t="s">
        <v>10</v>
      </c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0"/>
      <c r="AN18" s="290"/>
      <c r="AO18" s="290"/>
      <c r="AP18" s="290"/>
      <c r="AQ18" s="290"/>
      <c r="AR18" s="290"/>
      <c r="AS18" s="290"/>
      <c r="AT18" s="290"/>
      <c r="AU18" s="290"/>
      <c r="AV18" s="290"/>
      <c r="AW18" s="290"/>
      <c r="AX18" s="290"/>
      <c r="AY18" s="290"/>
      <c r="AZ18" s="290"/>
      <c r="BA18" s="290"/>
      <c r="BB18" s="290"/>
      <c r="BC18" s="290"/>
      <c r="BD18" s="290"/>
      <c r="BE18" s="290"/>
      <c r="BF18" s="290"/>
      <c r="BG18" s="290"/>
      <c r="BH18" s="290"/>
      <c r="BI18" s="290"/>
    </row>
    <row r="19" spans="1:61" ht="15.5" x14ac:dyDescent="0.35">
      <c r="A19" s="87" t="s">
        <v>9</v>
      </c>
      <c r="B19" s="287">
        <v>22.198808033335709</v>
      </c>
      <c r="C19" s="287">
        <v>57.475329685206859</v>
      </c>
      <c r="D19" s="287">
        <v>18.397064453291708</v>
      </c>
      <c r="E19" s="287">
        <v>1.9287978281656595</v>
      </c>
      <c r="F19" s="287">
        <v>19.429835259656564</v>
      </c>
      <c r="G19" s="287">
        <v>55.501394949672012</v>
      </c>
      <c r="H19" s="287">
        <v>23.01114476648468</v>
      </c>
      <c r="I19" s="287">
        <v>2.0576250241866516</v>
      </c>
      <c r="J19" s="287">
        <v>19.741834261632395</v>
      </c>
      <c r="K19" s="287">
        <v>61.965287774925791</v>
      </c>
      <c r="L19" s="287">
        <v>16.235252939255048</v>
      </c>
      <c r="M19" s="287">
        <v>2.0576250241866516</v>
      </c>
      <c r="N19" s="287">
        <v>24.680294160147131</v>
      </c>
      <c r="O19" s="287">
        <v>56.618269417220482</v>
      </c>
      <c r="P19" s="287">
        <v>16.524030911220557</v>
      </c>
      <c r="Q19" s="287">
        <v>2.1774055114117514</v>
      </c>
      <c r="R19" s="287">
        <v>9.7885870811920306</v>
      </c>
      <c r="S19" s="287">
        <v>43.159070902838792</v>
      </c>
      <c r="T19" s="287">
        <v>36.206509847413422</v>
      </c>
      <c r="U19" s="287">
        <v>10.845832168555553</v>
      </c>
      <c r="V19" s="287">
        <v>34.955188247328586</v>
      </c>
      <c r="W19" s="287">
        <v>46.196376219391546</v>
      </c>
      <c r="X19" s="287">
        <v>16.181929071908474</v>
      </c>
      <c r="Y19" s="287">
        <v>2.6665064613712759</v>
      </c>
      <c r="Z19" s="287">
        <v>13.545332518193042</v>
      </c>
      <c r="AA19" s="287">
        <v>38.037494335391806</v>
      </c>
      <c r="AB19" s="287">
        <v>37.9580616117902</v>
      </c>
      <c r="AC19" s="287">
        <v>10.459111534624714</v>
      </c>
      <c r="AD19" s="287">
        <v>28.579917131857961</v>
      </c>
      <c r="AE19" s="287">
        <v>59.052263810455464</v>
      </c>
      <c r="AF19" s="287">
        <v>10.195021935017959</v>
      </c>
      <c r="AG19" s="287">
        <v>2.1727971226685776</v>
      </c>
      <c r="AH19" s="287">
        <v>21.033834006263053</v>
      </c>
      <c r="AI19" s="287">
        <v>66.409466427198339</v>
      </c>
      <c r="AJ19" s="287">
        <v>10.250882750226609</v>
      </c>
      <c r="AK19" s="287">
        <v>2.30581681631188</v>
      </c>
      <c r="AL19" s="287">
        <v>26.230200236456113</v>
      </c>
      <c r="AM19" s="287">
        <v>62.298142658486334</v>
      </c>
      <c r="AN19" s="287">
        <v>9.8318435365248611</v>
      </c>
      <c r="AO19" s="287">
        <v>1.6398135685326647</v>
      </c>
      <c r="AP19" s="287">
        <v>12.285578538252134</v>
      </c>
      <c r="AQ19" s="287">
        <v>59.282390428164852</v>
      </c>
      <c r="AR19" s="287">
        <v>24.729353368283732</v>
      </c>
      <c r="AS19" s="287">
        <v>3.7026776652991469</v>
      </c>
      <c r="AT19" s="287">
        <v>32.392705643332143</v>
      </c>
      <c r="AU19" s="287">
        <v>56.845480736804532</v>
      </c>
      <c r="AV19" s="287">
        <v>10.203406552427888</v>
      </c>
      <c r="AW19" s="287">
        <v>0.5584070674353302</v>
      </c>
      <c r="AX19" s="287">
        <v>32.95397688481922</v>
      </c>
      <c r="AY19" s="287">
        <v>55.566629484100361</v>
      </c>
      <c r="AZ19" s="287">
        <v>10.580223122354646</v>
      </c>
      <c r="BA19" s="287">
        <v>0.8991705087256554</v>
      </c>
      <c r="BB19" s="287">
        <v>38.105288599750274</v>
      </c>
      <c r="BC19" s="287">
        <v>48.037234613264175</v>
      </c>
      <c r="BD19" s="287">
        <v>13.744431128164186</v>
      </c>
      <c r="BE19" s="287">
        <v>0.11304565882126891</v>
      </c>
      <c r="BF19" s="287">
        <v>38.160680427768852</v>
      </c>
      <c r="BG19" s="287">
        <v>52.894355325325662</v>
      </c>
      <c r="BH19" s="287">
        <v>8.9449642469053714</v>
      </c>
      <c r="BI19" s="287">
        <v>0</v>
      </c>
    </row>
    <row r="20" spans="1:61" ht="15.5" x14ac:dyDescent="0.35">
      <c r="A20" s="87" t="s">
        <v>299</v>
      </c>
      <c r="B20" s="287">
        <v>38.399087947320012</v>
      </c>
      <c r="C20" s="287">
        <v>48.141321895326044</v>
      </c>
      <c r="D20" s="287">
        <v>10.267811159156579</v>
      </c>
      <c r="E20" s="287">
        <v>3.1917789981966496</v>
      </c>
      <c r="F20" s="287">
        <v>47.4666441583216</v>
      </c>
      <c r="G20" s="287">
        <v>43.446260406697263</v>
      </c>
      <c r="H20" s="287">
        <v>7.2723949705297635</v>
      </c>
      <c r="I20" s="287">
        <v>1.8147004644506353</v>
      </c>
      <c r="J20" s="287">
        <v>47.105483522321819</v>
      </c>
      <c r="K20" s="287">
        <v>43.639491646601911</v>
      </c>
      <c r="L20" s="287">
        <v>7.3190668095567135</v>
      </c>
      <c r="M20" s="287">
        <v>1.9359580215187955</v>
      </c>
      <c r="N20" s="287">
        <v>46.127805186767532</v>
      </c>
      <c r="O20" s="287">
        <v>44.580983647516973</v>
      </c>
      <c r="P20" s="287">
        <v>7.3022384471968582</v>
      </c>
      <c r="Q20" s="287">
        <v>1.9889727185178789</v>
      </c>
      <c r="R20" s="287">
        <v>31.88612203426543</v>
      </c>
      <c r="S20" s="287">
        <v>46.445192654724735</v>
      </c>
      <c r="T20" s="287">
        <v>15.645661439293523</v>
      </c>
      <c r="U20" s="287">
        <v>6.0230238717155409</v>
      </c>
      <c r="V20" s="287">
        <v>33.642194267339647</v>
      </c>
      <c r="W20" s="287">
        <v>49.67010047464327</v>
      </c>
      <c r="X20" s="287">
        <v>12.475667195455955</v>
      </c>
      <c r="Y20" s="287">
        <v>4.2120380625603655</v>
      </c>
      <c r="Z20" s="287">
        <v>27.455255313236222</v>
      </c>
      <c r="AA20" s="287">
        <v>47.992183971680433</v>
      </c>
      <c r="AB20" s="287">
        <v>15.722782903737869</v>
      </c>
      <c r="AC20" s="287">
        <v>8.8297778113446768</v>
      </c>
      <c r="AD20" s="287">
        <v>39.724887241618575</v>
      </c>
      <c r="AE20" s="287">
        <v>49.133792031084489</v>
      </c>
      <c r="AF20" s="287">
        <v>8.4747590780846256</v>
      </c>
      <c r="AG20" s="287">
        <v>2.666561649211495</v>
      </c>
      <c r="AH20" s="287">
        <v>38.7620368141434</v>
      </c>
      <c r="AI20" s="287">
        <v>49.298098545058018</v>
      </c>
      <c r="AJ20" s="287">
        <v>9.329386532509913</v>
      </c>
      <c r="AK20" s="287">
        <v>2.6104781082878605</v>
      </c>
      <c r="AL20" s="287">
        <v>39.507777943780468</v>
      </c>
      <c r="AM20" s="287">
        <v>48.711123198088146</v>
      </c>
      <c r="AN20" s="287">
        <v>9.4716050741710198</v>
      </c>
      <c r="AO20" s="287">
        <v>2.3094937839595668</v>
      </c>
      <c r="AP20" s="287">
        <v>33.007922241271324</v>
      </c>
      <c r="AQ20" s="287">
        <v>49.502851051347903</v>
      </c>
      <c r="AR20" s="287">
        <v>14.449846273646713</v>
      </c>
      <c r="AS20" s="287">
        <v>3.0393804337331929</v>
      </c>
      <c r="AT20" s="287">
        <v>41.964878263347678</v>
      </c>
      <c r="AU20" s="287">
        <v>46.033307771840356</v>
      </c>
      <c r="AV20" s="287">
        <v>9.6849616246861121</v>
      </c>
      <c r="AW20" s="287">
        <v>2.3168523401250662</v>
      </c>
      <c r="AX20" s="287">
        <v>44.470222001722391</v>
      </c>
      <c r="AY20" s="287">
        <v>44.858813721448307</v>
      </c>
      <c r="AZ20" s="287">
        <v>8.4334602641553005</v>
      </c>
      <c r="BA20" s="287">
        <v>2.2375040126732122</v>
      </c>
      <c r="BB20" s="287">
        <v>37.575573723826402</v>
      </c>
      <c r="BC20" s="287">
        <v>46.425713477785806</v>
      </c>
      <c r="BD20" s="287">
        <v>12.316022363376854</v>
      </c>
      <c r="BE20" s="287">
        <v>3.6826904350101977</v>
      </c>
      <c r="BF20" s="287">
        <v>44.334723164699604</v>
      </c>
      <c r="BG20" s="287">
        <v>44.937514487068711</v>
      </c>
      <c r="BH20" s="287">
        <v>8.3666908027175992</v>
      </c>
      <c r="BI20" s="287">
        <v>2.3610715455133238</v>
      </c>
    </row>
    <row r="21" spans="1:61" ht="15.5" x14ac:dyDescent="0.35">
      <c r="A21" s="87" t="s">
        <v>12</v>
      </c>
      <c r="B21" s="287">
        <v>32.733644925161492</v>
      </c>
      <c r="C21" s="287">
        <v>55.788774176590117</v>
      </c>
      <c r="D21" s="287">
        <v>10.068865177053581</v>
      </c>
      <c r="E21" s="287">
        <v>1.4087157211956969</v>
      </c>
      <c r="F21" s="287">
        <v>42.144704213683355</v>
      </c>
      <c r="G21" s="287">
        <v>46.690723729480105</v>
      </c>
      <c r="H21" s="287">
        <v>10.389336930948634</v>
      </c>
      <c r="I21" s="287">
        <v>0.77523512588876875</v>
      </c>
      <c r="J21" s="287">
        <v>38.007566377302219</v>
      </c>
      <c r="K21" s="287">
        <v>50.969544849460704</v>
      </c>
      <c r="L21" s="287">
        <v>10.149815737886085</v>
      </c>
      <c r="M21" s="287">
        <v>0.87307303535166036</v>
      </c>
      <c r="N21" s="287">
        <v>42.279547878316812</v>
      </c>
      <c r="O21" s="287">
        <v>47.366168439758773</v>
      </c>
      <c r="P21" s="287">
        <v>9.4908891141519245</v>
      </c>
      <c r="Q21" s="287">
        <v>0.86339456777338708</v>
      </c>
      <c r="R21" s="287">
        <v>24.828456552280269</v>
      </c>
      <c r="S21" s="287">
        <v>55.0706479117706</v>
      </c>
      <c r="T21" s="287">
        <v>16.747864032534778</v>
      </c>
      <c r="U21" s="287">
        <v>3.3530315034151168</v>
      </c>
      <c r="V21" s="287">
        <v>28.618863859629514</v>
      </c>
      <c r="W21" s="287">
        <v>54.758299810606125</v>
      </c>
      <c r="X21" s="287">
        <v>13.739352142081419</v>
      </c>
      <c r="Y21" s="287">
        <v>2.8834841876837234</v>
      </c>
      <c r="Z21" s="287">
        <v>24.931416507751997</v>
      </c>
      <c r="AA21" s="287">
        <v>52.430957577200623</v>
      </c>
      <c r="AB21" s="287">
        <v>17.042556513500962</v>
      </c>
      <c r="AC21" s="287">
        <v>5.5950694015472076</v>
      </c>
      <c r="AD21" s="287">
        <v>34.202530772782602</v>
      </c>
      <c r="AE21" s="287">
        <v>52.375405052735999</v>
      </c>
      <c r="AF21" s="287">
        <v>12.141771669403058</v>
      </c>
      <c r="AG21" s="287">
        <v>1.2802925050791703</v>
      </c>
      <c r="AH21" s="287">
        <v>28.153541409909096</v>
      </c>
      <c r="AI21" s="287">
        <v>58.879549089863794</v>
      </c>
      <c r="AJ21" s="287">
        <v>11.688482884520248</v>
      </c>
      <c r="AK21" s="287">
        <v>1.2784266157076638</v>
      </c>
      <c r="AL21" s="287">
        <v>33.801099605393816</v>
      </c>
      <c r="AM21" s="287">
        <v>52.489605050124624</v>
      </c>
      <c r="AN21" s="287">
        <v>12.658237876344517</v>
      </c>
      <c r="AO21" s="287">
        <v>1.0510574681378739</v>
      </c>
      <c r="AP21" s="287">
        <v>25.30601957038925</v>
      </c>
      <c r="AQ21" s="287">
        <v>56.11806060231531</v>
      </c>
      <c r="AR21" s="287">
        <v>17.059128391780202</v>
      </c>
      <c r="AS21" s="287">
        <v>1.5167914355161058</v>
      </c>
      <c r="AT21" s="287">
        <v>38.114519312533169</v>
      </c>
      <c r="AU21" s="287">
        <v>49.303692677461697</v>
      </c>
      <c r="AV21" s="287">
        <v>11.598986577287144</v>
      </c>
      <c r="AW21" s="287">
        <v>0.98280143271876919</v>
      </c>
      <c r="AX21" s="287">
        <v>35.982640595077676</v>
      </c>
      <c r="AY21" s="287">
        <v>51.849798726745213</v>
      </c>
      <c r="AZ21" s="287">
        <v>11.161390968957427</v>
      </c>
      <c r="BA21" s="287">
        <v>1.0061697092204125</v>
      </c>
      <c r="BB21" s="287">
        <v>36.792425808813185</v>
      </c>
      <c r="BC21" s="287">
        <v>47.046525808998069</v>
      </c>
      <c r="BD21" s="287">
        <v>14.390635068617799</v>
      </c>
      <c r="BE21" s="287">
        <v>1.7704133135717712</v>
      </c>
      <c r="BF21" s="287">
        <v>39.73584122504468</v>
      </c>
      <c r="BG21" s="287">
        <v>49.276468755688775</v>
      </c>
      <c r="BH21" s="287">
        <v>9.9359009081689624</v>
      </c>
      <c r="BI21" s="287">
        <v>1.0517891110984219</v>
      </c>
    </row>
    <row r="22" spans="1:61" s="41" customFormat="1" ht="15.5" x14ac:dyDescent="0.35">
      <c r="A22" s="88" t="s">
        <v>14</v>
      </c>
      <c r="B22" s="291">
        <v>32.221806151137059</v>
      </c>
      <c r="C22" s="291">
        <v>54.962447039142418</v>
      </c>
      <c r="D22" s="291">
        <v>11.103808787563803</v>
      </c>
      <c r="E22" s="291">
        <v>1.7119380221590355</v>
      </c>
      <c r="F22" s="291">
        <v>40.112175165307143</v>
      </c>
      <c r="G22" s="291">
        <v>47.320075204837423</v>
      </c>
      <c r="H22" s="291">
        <v>11.497213215753222</v>
      </c>
      <c r="I22" s="291">
        <v>1.0705364141046729</v>
      </c>
      <c r="J22" s="291">
        <v>37.022418220012618</v>
      </c>
      <c r="K22" s="291">
        <v>51.312872230227612</v>
      </c>
      <c r="L22" s="291">
        <v>10.50502281827325</v>
      </c>
      <c r="M22" s="291">
        <v>1.1596867314887644</v>
      </c>
      <c r="N22" s="291">
        <v>40.667691366291209</v>
      </c>
      <c r="O22" s="291">
        <v>48.110842675302642</v>
      </c>
      <c r="P22" s="291">
        <v>10.047338736038967</v>
      </c>
      <c r="Q22" s="291">
        <v>1.1741272223695154</v>
      </c>
      <c r="R22" s="291">
        <v>23.958880136351798</v>
      </c>
      <c r="S22" s="291">
        <v>52.466469997327337</v>
      </c>
      <c r="T22" s="291">
        <v>18.954829583101773</v>
      </c>
      <c r="U22" s="291">
        <v>4.61982028322132</v>
      </c>
      <c r="V22" s="291">
        <v>30.062769998644701</v>
      </c>
      <c r="W22" s="291">
        <v>53.036241910281525</v>
      </c>
      <c r="X22" s="291">
        <v>13.864748008321751</v>
      </c>
      <c r="Y22" s="291">
        <v>3.0362400827542859</v>
      </c>
      <c r="Z22" s="291">
        <v>23.893205654120607</v>
      </c>
      <c r="AA22" s="291">
        <v>50.090496107748052</v>
      </c>
      <c r="AB22" s="291">
        <v>19.39655869581987</v>
      </c>
      <c r="AC22" s="291">
        <v>6.6197395423139769</v>
      </c>
      <c r="AD22" s="291">
        <v>34.266040181503513</v>
      </c>
      <c r="AE22" s="291">
        <v>52.746840727582921</v>
      </c>
      <c r="AF22" s="291">
        <v>11.411989805145126</v>
      </c>
      <c r="AG22" s="291">
        <v>1.5751292857708881</v>
      </c>
      <c r="AH22" s="291">
        <v>28.721178183011475</v>
      </c>
      <c r="AI22" s="291">
        <v>58.49996180652559</v>
      </c>
      <c r="AJ22" s="291">
        <v>11.196574367209445</v>
      </c>
      <c r="AK22" s="291">
        <v>1.5822856432556753</v>
      </c>
      <c r="AL22" s="291">
        <v>33.653604491315434</v>
      </c>
      <c r="AM22" s="291">
        <v>53.167790693428721</v>
      </c>
      <c r="AN22" s="291">
        <v>11.886704931023072</v>
      </c>
      <c r="AO22" s="291">
        <v>1.2918998842351557</v>
      </c>
      <c r="AP22" s="291">
        <v>24.767707028168424</v>
      </c>
      <c r="AQ22" s="291">
        <v>55.609712969985672</v>
      </c>
      <c r="AR22" s="291">
        <v>17.636017846551361</v>
      </c>
      <c r="AS22" s="291">
        <v>1.986562155296854</v>
      </c>
      <c r="AT22" s="291">
        <v>37.940720560553984</v>
      </c>
      <c r="AU22" s="291">
        <v>49.775951823951672</v>
      </c>
      <c r="AV22" s="291">
        <v>11.172137534947815</v>
      </c>
      <c r="AW22" s="291">
        <v>1.111190080549028</v>
      </c>
      <c r="AX22" s="291">
        <v>36.75971087166922</v>
      </c>
      <c r="AY22" s="291">
        <v>51.3576964702631</v>
      </c>
      <c r="AZ22" s="291">
        <v>10.723454291658358</v>
      </c>
      <c r="BA22" s="291">
        <v>1.1591383664117367</v>
      </c>
      <c r="BB22" s="291">
        <v>37.056877363790321</v>
      </c>
      <c r="BC22" s="291">
        <v>47.082798171434533</v>
      </c>
      <c r="BD22" s="291">
        <v>14.032859629429369</v>
      </c>
      <c r="BE22" s="291">
        <v>1.8274648353483229</v>
      </c>
      <c r="BF22" s="291">
        <v>40.16486113764828</v>
      </c>
      <c r="BG22" s="291">
        <v>49.129747575476543</v>
      </c>
      <c r="BH22" s="291">
        <v>9.6044977395484601</v>
      </c>
      <c r="BI22" s="291">
        <v>1.1008935473290036</v>
      </c>
    </row>
    <row r="23" spans="1:61" s="367" customFormat="1" ht="14" x14ac:dyDescent="0.35">
      <c r="A23" s="367" t="s">
        <v>343</v>
      </c>
    </row>
  </sheetData>
  <mergeCells count="19">
    <mergeCell ref="A2:AB2"/>
    <mergeCell ref="AH4:AK4"/>
    <mergeCell ref="AL4:AO4"/>
    <mergeCell ref="AP4:AS4"/>
    <mergeCell ref="AT4:AW4"/>
    <mergeCell ref="N4:Q4"/>
    <mergeCell ref="R4:U4"/>
    <mergeCell ref="V4:Y4"/>
    <mergeCell ref="Z4:AC4"/>
    <mergeCell ref="AD4:AG4"/>
    <mergeCell ref="A4:A5"/>
    <mergeCell ref="B4:E4"/>
    <mergeCell ref="F4:I4"/>
    <mergeCell ref="J4:M4"/>
    <mergeCell ref="BB4:BE4"/>
    <mergeCell ref="BF4:BI4"/>
    <mergeCell ref="A6:BI6"/>
    <mergeCell ref="A18:BI18"/>
    <mergeCell ref="AX4:B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FF2E-9031-4009-9BE9-5CA3FD1049C3}">
  <dimension ref="A2:D49"/>
  <sheetViews>
    <sheetView tabSelected="1" workbookViewId="0">
      <selection activeCell="C5" sqref="C5:C49"/>
    </sheetView>
  </sheetViews>
  <sheetFormatPr baseColWidth="10" defaultColWidth="11.453125" defaultRowHeight="12.5" x14ac:dyDescent="0.25"/>
  <cols>
    <col min="1" max="1" width="161.54296875" style="23" customWidth="1"/>
    <col min="2" max="2" width="2" style="21" customWidth="1"/>
    <col min="3" max="3" width="7.81640625" style="21" customWidth="1"/>
    <col min="4" max="16384" width="11.453125" style="21"/>
  </cols>
  <sheetData>
    <row r="2" spans="1:4" ht="15" x14ac:dyDescent="0.3">
      <c r="A2" s="25" t="s">
        <v>65</v>
      </c>
      <c r="C2" s="22"/>
      <c r="D2" s="22"/>
    </row>
    <row r="3" spans="1:4" x14ac:dyDescent="0.25">
      <c r="B3" s="157" t="s">
        <v>66</v>
      </c>
      <c r="C3" s="157"/>
    </row>
    <row r="4" spans="1:4" ht="15" x14ac:dyDescent="0.25">
      <c r="A4" s="24" t="str">
        <f>+Santé_ménage!B7</f>
        <v>1.	SANTE DES MEMBRES DU MENAGE</v>
      </c>
    </row>
    <row r="5" spans="1:4" ht="15.5" x14ac:dyDescent="0.35">
      <c r="A5" s="23" t="str">
        <f>+'Tab1.1'!A1</f>
        <v>Tableau 1- 1 : Évolution des taux de morbidité, par groupe d’âge selon le sexe (%)</v>
      </c>
      <c r="C5" s="275">
        <v>1</v>
      </c>
    </row>
    <row r="6" spans="1:4" ht="15.5" x14ac:dyDescent="0.35">
      <c r="A6" s="23" t="str">
        <f>+Tab1.2!_Toc495579733</f>
        <v>Tableau 1- 2 : Taux de morbidité par région, milieu et niveau d’instruction du chef de ménage selon le groupe d’âges au cours des trois derniers mois (%)</v>
      </c>
      <c r="C6" s="275">
        <v>2</v>
      </c>
    </row>
    <row r="7" spans="1:4" ht="15.5" x14ac:dyDescent="0.35">
      <c r="A7" s="23" t="str">
        <f>+Tab1.3!_Toc495579734</f>
        <v>Tableau 1- 3: Prévalence de certaines maladies par région, milieu et tranche d’âge de la population (%)</v>
      </c>
      <c r="C7" s="275">
        <v>3</v>
      </c>
    </row>
    <row r="8" spans="1:4" ht="15.5" x14ac:dyDescent="0.35">
      <c r="A8" s="23" t="str">
        <f>+Tab1.4!_Toc495579735</f>
        <v>Tableau 1- 4: Taux de fréquentation des infrastructures  sanitaires selon le type d’infrastructure (%)</v>
      </c>
      <c r="C8" s="275">
        <v>4</v>
      </c>
    </row>
    <row r="9" spans="1:4" ht="15.5" x14ac:dyDescent="0.35">
      <c r="A9" s="23" t="str">
        <f>+Tab1.5!_Toc495579713</f>
        <v>Tableau 1- 5: Répartition de la population ayant consulté des infrastructures sanitaires par région, milieu et niveau d’instruction du chef de ménage selon le type d’infra structure (%)</v>
      </c>
      <c r="C9" s="275">
        <v>5</v>
      </c>
    </row>
    <row r="10" spans="1:4" ht="15.5" x14ac:dyDescent="0.35">
      <c r="A10" s="23" t="str">
        <f>+Tab1.6!_Toc495579714</f>
        <v>Tableau 1- 6: Répartition de la population par région et milieu selon la distance parcourue pour atteindre le service de santé où la consultation a eu lieu principalement (%)</v>
      </c>
      <c r="C10" s="275">
        <v>6</v>
      </c>
    </row>
    <row r="11" spans="1:4" ht="15.5" x14ac:dyDescent="0.35">
      <c r="A11" s="23" t="str">
        <f>+Tab1.7!_Toc29306533</f>
        <v>Tableau 1- 7: Population ayant été consultée et qui a rencontré des problèmes, par région (%)</v>
      </c>
      <c r="C11" s="275">
        <v>7</v>
      </c>
    </row>
    <row r="12" spans="1:4" ht="15.5" x14ac:dyDescent="0.35">
      <c r="A12" s="23" t="str">
        <f>+Tab1.8!_Toc60683854</f>
        <v>Tableau 1- 8: Opinions de la population ayant rencontrée des problèmes au cours de leur consultation selon le type de problème (%)</v>
      </c>
      <c r="C12" s="275">
        <v>8</v>
      </c>
    </row>
    <row r="13" spans="1:4" ht="15.5" x14ac:dyDescent="0.35">
      <c r="A13" s="23" t="str">
        <f>+Tab1.9!_Toc29306534</f>
        <v>Tableau 1- 9: Opinion de la population qui a été malade sans consulter un service médical, selon les raisons de non-utilisation (%)</v>
      </c>
      <c r="C13" s="275">
        <v>9</v>
      </c>
    </row>
    <row r="14" spans="1:4" ht="15.5" x14ac:dyDescent="0.35">
      <c r="A14" s="24" t="str">
        <f>+Environnement!C8</f>
        <v>2.	PROTECTION DE L’ENVIRONNEMENT AU SEIN DES MENAGES</v>
      </c>
      <c r="C14" s="275">
        <v>10</v>
      </c>
    </row>
    <row r="15" spans="1:4" ht="15.5" x14ac:dyDescent="0.35">
      <c r="A15" s="23" t="str">
        <f>+Tab2.1!_Toc495579736</f>
        <v>Tableau 2- 1: Le pourcentage des ménages ayant entendu parer de la protection de l'environnement par région et milieu de résidence (%)</v>
      </c>
      <c r="C15" s="275">
        <v>11</v>
      </c>
    </row>
    <row r="16" spans="1:4" ht="15.5" x14ac:dyDescent="0.35">
      <c r="A16" s="23" t="str">
        <f>'Tab2.2'!A1</f>
        <v>Tableau 2- 2: Pourcentage des ménages par rapport à la préoccupation de la protection de l'environnement selon la région et le milieu de résidence (%)</v>
      </c>
      <c r="C16" s="275">
        <v>12</v>
      </c>
    </row>
    <row r="17" spans="1:3" ht="15.5" x14ac:dyDescent="0.35">
      <c r="A17" s="23" t="str">
        <f>+Tab2.3!_Toc495579715</f>
        <v>Tableau 2- 3: Proportion des des activités qui contribuent aux problèmes de l'environnement par région et milieu (%)</v>
      </c>
      <c r="C17" s="275">
        <v>13</v>
      </c>
    </row>
    <row r="18" spans="1:3" ht="15.5" x14ac:dyDescent="0.35">
      <c r="A18" s="23" t="str">
        <f>+Tab2.4!_Toc495579716</f>
        <v>Tableau 2- 4: Pourcentage des ménages qui ont bénéficié d'une campagne de sensibilisation ou d'appui conseil pour la protection de l'environnement par région et  milieu de résidence (%)</v>
      </c>
      <c r="C18" s="275">
        <v>14</v>
      </c>
    </row>
    <row r="19" spans="1:3" ht="15.5" x14ac:dyDescent="0.35">
      <c r="A19" s="23" t="str">
        <f>+Tab2.5!_Toc495579717</f>
        <v>Tableau 2- 5: Pourcentage des solutions apporter aux problèmes environnementaux (%)</v>
      </c>
      <c r="C19" s="275">
        <v>15</v>
      </c>
    </row>
    <row r="20" spans="1:3" ht="15.5" x14ac:dyDescent="0.35">
      <c r="A20" s="23" t="str">
        <f>+Tab2.6!_Toc495579740</f>
        <v>Tableau 2- 6: Pourcentage des solutions apporter aux problèmes environnementaux par région et milieu de résidence (%)</v>
      </c>
      <c r="C20" s="275">
        <v>16</v>
      </c>
    </row>
    <row r="21" spans="1:3" ht="15.5" x14ac:dyDescent="0.35">
      <c r="A21" s="24" t="str">
        <f>+Pauvrete_subjective!B7</f>
        <v>3.	PAUVRETE SUBJECTIVE</v>
      </c>
      <c r="C21" s="275">
        <v>17</v>
      </c>
    </row>
    <row r="22" spans="1:3" ht="15.5" x14ac:dyDescent="0.35">
      <c r="A22" s="23" t="str">
        <f>+Tab3.1!_Toc495579741</f>
        <v>Tableau 3- 1: Répartition des ménages par région, milieu et sexe du chef de ménage selon l'appréciation du niveau de vie par rapport au revenu (%)</v>
      </c>
      <c r="C22" s="275">
        <v>18</v>
      </c>
    </row>
    <row r="23" spans="1:3" ht="15.5" x14ac:dyDescent="0.35">
      <c r="A23" s="23" t="str">
        <f>+Tab3.2!_Toc55224492</f>
        <v>Tableau 3- 2: Répartition des ménages par région, milieu de résidence selon leur appréciation du niveau de vie par rapport à la situation de pauvreté (%)</v>
      </c>
      <c r="C23" s="275">
        <v>19</v>
      </c>
    </row>
    <row r="24" spans="1:3" ht="15.5" x14ac:dyDescent="0.35">
      <c r="A24" s="23" t="str">
        <f>+'Tab3.3'!A1</f>
        <v>Tableau 3- 3: Perception des ménages sur les besoins minimums nécessaires pour avoir des conditions de vie acceptable (%)</v>
      </c>
      <c r="C24" s="275">
        <v>20</v>
      </c>
    </row>
    <row r="25" spans="1:3" ht="15.5" x14ac:dyDescent="0.35">
      <c r="A25" s="23" t="str">
        <f>+'Tab3.4'!A2</f>
        <v>Tableau 3- 4: Situation de satisfaction des ménages par rapport aux besoins minimums de base (%)</v>
      </c>
      <c r="C25" s="275">
        <v>21</v>
      </c>
    </row>
    <row r="26" spans="1:3" ht="13.5" customHeight="1" x14ac:dyDescent="0.35">
      <c r="A26" s="23" t="str">
        <f>+'Tab3.5'!A1</f>
        <v>Tableau 3- 5: Répartition des ménages (%) par région, milieu et sexe selon le degré de satisfaction des besoins « prendre trois repas par jour tous les jours dans votre ménage » et  «  logement »</v>
      </c>
      <c r="C26" s="275">
        <v>22</v>
      </c>
    </row>
    <row r="27" spans="1:3" ht="15.5" x14ac:dyDescent="0.35">
      <c r="A27" s="23" t="str">
        <f>+'Tab3.6'!A2</f>
        <v>Tableau 3- 6: Répartition des ménages (%) par région, milieu et sexe selon le degré de satisfaction des besoins « Accès à l'eau potable » et  «  Accès à l'électricité»</v>
      </c>
      <c r="C27" s="275">
        <v>23</v>
      </c>
    </row>
    <row r="28" spans="1:3" ht="15.5" x14ac:dyDescent="0.35">
      <c r="A28" s="23" t="e">
        <f>+'Tab3.7'!#REF!</f>
        <v>#REF!</v>
      </c>
      <c r="C28" s="275">
        <v>24</v>
      </c>
    </row>
    <row r="29" spans="1:3" ht="15.5" x14ac:dyDescent="0.35">
      <c r="A29" s="23" t="e">
        <f>+'Tab3.8'!#REF!</f>
        <v>#REF!</v>
      </c>
      <c r="C29" s="275">
        <v>25</v>
      </c>
    </row>
    <row r="30" spans="1:3" ht="15.5" x14ac:dyDescent="0.35">
      <c r="A30" s="23" t="str">
        <f>+Tab3.9!_Toc29306361</f>
        <v>Tableau 3- 9: Répartition des ménages par région, milieu et sexe du chef de ménage selon leur situation financière actuelle (%)</v>
      </c>
      <c r="C30" s="275">
        <v>26</v>
      </c>
    </row>
    <row r="31" spans="1:3" ht="15.5" x14ac:dyDescent="0.35">
      <c r="A31" s="23" t="str">
        <f>+Tab3.10!_Toc29306362</f>
        <v>Tableau 3- 10: Répartition des ménages par région, milieu et sexe du chef de ménage selon leur perception sur le changement de leur niveau de vie (%)</v>
      </c>
      <c r="C31" s="275">
        <v>27</v>
      </c>
    </row>
    <row r="32" spans="1:3" ht="15.5" x14ac:dyDescent="0.35">
      <c r="A32" s="23" t="str">
        <f>+Tab3.11!_Toc29306363</f>
        <v>Tableau 3- 11: Répartition des ménages par région, milieu et le sexe du chef de ménage selon leurs opinions sur l'efficacité de l'action des autorités  en matière de lutte contre la pauvreté (%)</v>
      </c>
      <c r="C32" s="275">
        <v>28</v>
      </c>
    </row>
    <row r="33" spans="1:3" ht="15.5" x14ac:dyDescent="0.35">
      <c r="A33" s="23" t="str">
        <f>+Tab3.12!_Toc29306364</f>
        <v>Tableau 3- 12: Répartition des ménages par région, milieu et le sexe du chef de ménage selon les actions prioritaires des autorités</v>
      </c>
      <c r="C33" s="275">
        <v>29</v>
      </c>
    </row>
    <row r="34" spans="1:3" ht="15.5" x14ac:dyDescent="0.35">
      <c r="A34" s="24" t="str">
        <f>EMPLOI!D8</f>
        <v>4. EMPLOI DES MEMBRES DU MENAGE</v>
      </c>
      <c r="C34" s="275">
        <v>30</v>
      </c>
    </row>
    <row r="35" spans="1:3" ht="15.5" x14ac:dyDescent="0.35">
      <c r="A35" s="23" t="str">
        <f>+'Tab4.1'!A2</f>
        <v>Tableau 4.1: Structure de la population de 15 ans et plus vis-à-vis de l’emplois par région, milieu, sexe et groupe d’âge</v>
      </c>
      <c r="C35" s="275">
        <v>31</v>
      </c>
    </row>
    <row r="36" spans="1:3" ht="15.5" x14ac:dyDescent="0.35">
      <c r="A36" s="23" t="str">
        <f>+'Tab4.2'!A2</f>
        <v>Tableau 4.2: Principales caractéristiques de la sous-utilisation de la main d’œuvre par région, milieu, sexe et groupe d’âge</v>
      </c>
      <c r="C36" s="275">
        <v>32</v>
      </c>
    </row>
    <row r="37" spans="1:3" ht="15.5" x14ac:dyDescent="0.35">
      <c r="A37" s="23" t="str">
        <f>+'Tab4.3'!A1</f>
        <v>Tableau 4.3: Principales caractéristiques de la sous-utilisation de la main d’œuvre des jeunes (15-24 ans) par région, milieu et sexe (%)</v>
      </c>
      <c r="C37" s="275">
        <v>33</v>
      </c>
    </row>
    <row r="38" spans="1:3" ht="15.5" x14ac:dyDescent="0.35">
      <c r="A38" s="23" t="str">
        <f>+'Tab4.4'!B2</f>
        <v>Tableau 4.4: Proportion d’enfants de 5 à 17 ans occupés par région, milieu et sexe selon le groupe d’âge (%)</v>
      </c>
      <c r="C38" s="275">
        <v>34</v>
      </c>
    </row>
    <row r="39" spans="1:3" ht="15.5" x14ac:dyDescent="0.35">
      <c r="A39" s="23" t="str">
        <f>+'Tab4.5'!B2</f>
        <v>Tableau 4.5: Répartition de la population en emplois par région, milieu, sexe, niveau d’instruction selon le secteur d’activité (%)</v>
      </c>
      <c r="C39" s="275">
        <v>35</v>
      </c>
    </row>
    <row r="40" spans="1:3" ht="15.5" x14ac:dyDescent="0.35">
      <c r="A40" s="23" t="str">
        <f>+'Tab4.6'!A2</f>
        <v>Tableau 4.6: Répartition de la population en emploi par région, milieu, sexe et niveau d’instruction selon le statut salarial (%)</v>
      </c>
      <c r="C40" s="275">
        <v>36</v>
      </c>
    </row>
    <row r="41" spans="1:3" ht="15.5" x14ac:dyDescent="0.35">
      <c r="A41" s="23" t="str">
        <f>+'Tab4.7'!A1</f>
        <v>Tableau 4.7: Répartition de la population en emploi par région, milieu et sexe selon le nombre de jours consacrés à l’emploi pendant la dernière semaine (%)</v>
      </c>
      <c r="C41" s="275">
        <v>37</v>
      </c>
    </row>
    <row r="42" spans="1:3" ht="15.5" x14ac:dyDescent="0.35">
      <c r="A42" s="23" t="str">
        <f>+'Tab4.8'!A1</f>
        <v>Tableau 4.8: Aperçu de quelques indicateurs des possibilités d’emploi et des gains adéquats sur le marché du travail selon la région et le milieu de résidence</v>
      </c>
      <c r="C42" s="275">
        <v>38</v>
      </c>
    </row>
    <row r="43" spans="1:3" ht="15.5" x14ac:dyDescent="0.35">
      <c r="A43" s="23" t="str">
        <f>'Tab4.9'!A1</f>
        <v>Tableau 4.9: Aperçu de quelques indicateurs de l’emploi entre avril - juin de 2020 à 2022</v>
      </c>
      <c r="C43" s="275">
        <v>39</v>
      </c>
    </row>
    <row r="44" spans="1:3" ht="15.5" x14ac:dyDescent="0.35">
      <c r="A44" s="24" t="str">
        <f>+Conso!C9</f>
        <v xml:space="preserve">5. DEPENSES DE CONSOMMATION TRIMESTRIELLE </v>
      </c>
      <c r="C44" s="275">
        <v>40</v>
      </c>
    </row>
    <row r="45" spans="1:3" ht="15.5" x14ac:dyDescent="0.35">
      <c r="A45" s="23" t="str">
        <f>+Tab5.1!_Toc29306367</f>
        <v>Tableau 5- 1: Dépenses trimestrielles des selon le milieu de résidence (FCFA)</v>
      </c>
      <c r="C45" s="275">
        <v>41</v>
      </c>
    </row>
    <row r="46" spans="1:3" ht="15.5" x14ac:dyDescent="0.35">
      <c r="A46" s="23" t="str">
        <f>+'Tab5.2'!A3</f>
        <v>Tableau 5- 2: Proportion des dépenses selon milieu et le mode d’acquisition (%)</v>
      </c>
      <c r="C46" s="275">
        <v>42</v>
      </c>
    </row>
    <row r="47" spans="1:3" ht="15.5" x14ac:dyDescent="0.35">
      <c r="A47" s="23" t="str">
        <f>+Tab5.3!_Toc29306368</f>
        <v xml:space="preserve">Tableau 5- 3: Structure de la consommation des ménages par mode d’acquisition selon le milieu (%) </v>
      </c>
      <c r="C47" s="275">
        <v>43</v>
      </c>
    </row>
    <row r="48" spans="1:3" ht="15.5" x14ac:dyDescent="0.35">
      <c r="A48" s="23" t="str">
        <f>+Tab5.4!_Hlk28104207</f>
        <v>Tableau 5- 4: Part des dépenses par fonctions de consommation selon le milieu de résidence</v>
      </c>
      <c r="C48" s="275">
        <v>44</v>
      </c>
    </row>
    <row r="49" spans="1:3" ht="15.5" x14ac:dyDescent="0.35">
      <c r="A49" s="23" t="str">
        <f>+'Tab5.5'!A2</f>
        <v>Tableau 5- 5: Dépenses trimestrielles par région et selon le poste (milliards de FCFA)</v>
      </c>
      <c r="C49" s="275">
        <v>45</v>
      </c>
    </row>
  </sheetData>
  <mergeCells count="1">
    <mergeCell ref="B3:C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9A74-1861-4CE4-9163-1BBF85C05BC7}">
  <dimension ref="B7:E12"/>
  <sheetViews>
    <sheetView workbookViewId="0">
      <selection activeCell="G10" sqref="G10"/>
    </sheetView>
  </sheetViews>
  <sheetFormatPr baseColWidth="10" defaultRowHeight="14.5" x14ac:dyDescent="0.35"/>
  <sheetData>
    <row r="7" spans="2:5" ht="15.75" customHeight="1" x14ac:dyDescent="0.35">
      <c r="B7" s="279" t="s">
        <v>131</v>
      </c>
      <c r="C7" s="279"/>
      <c r="D7" s="279"/>
      <c r="E7" s="279"/>
    </row>
    <row r="8" spans="2:5" x14ac:dyDescent="0.35">
      <c r="B8" s="279"/>
      <c r="C8" s="279"/>
      <c r="D8" s="279"/>
      <c r="E8" s="279"/>
    </row>
    <row r="9" spans="2:5" x14ac:dyDescent="0.35">
      <c r="B9" s="279"/>
      <c r="C9" s="279"/>
      <c r="D9" s="279"/>
      <c r="E9" s="279"/>
    </row>
    <row r="10" spans="2:5" x14ac:dyDescent="0.35">
      <c r="B10" s="279"/>
      <c r="C10" s="279"/>
      <c r="D10" s="279"/>
      <c r="E10" s="279"/>
    </row>
    <row r="11" spans="2:5" x14ac:dyDescent="0.35">
      <c r="B11" s="279"/>
      <c r="C11" s="279"/>
      <c r="D11" s="279"/>
      <c r="E11" s="279"/>
    </row>
    <row r="12" spans="2:5" x14ac:dyDescent="0.35">
      <c r="B12" s="279"/>
      <c r="C12" s="279"/>
      <c r="D12" s="279"/>
      <c r="E12" s="279"/>
    </row>
  </sheetData>
  <mergeCells count="1">
    <mergeCell ref="B7:E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E742-41E5-4DB6-B87E-B51B4FE11E09}">
  <dimension ref="A1:F25"/>
  <sheetViews>
    <sheetView topLeftCell="A9" workbookViewId="0">
      <selection activeCell="A25" sqref="A25:XFD25"/>
    </sheetView>
  </sheetViews>
  <sheetFormatPr baseColWidth="10" defaultRowHeight="14.5" x14ac:dyDescent="0.35"/>
  <cols>
    <col min="1" max="1" width="49.54296875" customWidth="1"/>
    <col min="2" max="2" width="17.7265625" customWidth="1"/>
    <col min="3" max="3" width="16.26953125" customWidth="1"/>
    <col min="4" max="4" width="19.08984375" customWidth="1"/>
    <col min="5" max="5" width="18.08984375" customWidth="1"/>
  </cols>
  <sheetData>
    <row r="1" spans="1:6" ht="45.75" customHeight="1" x14ac:dyDescent="0.35">
      <c r="A1" s="159" t="s">
        <v>132</v>
      </c>
      <c r="B1" s="159"/>
      <c r="C1" s="159"/>
      <c r="D1" s="159"/>
      <c r="E1" s="159"/>
      <c r="F1" s="159"/>
    </row>
    <row r="2" spans="1:6" ht="15" thickBot="1" x14ac:dyDescent="0.4"/>
    <row r="3" spans="1:6" ht="16" thickBot="1" x14ac:dyDescent="0.4">
      <c r="A3" s="43" t="s">
        <v>224</v>
      </c>
      <c r="B3" s="94" t="s">
        <v>133</v>
      </c>
      <c r="C3" s="94" t="s">
        <v>134</v>
      </c>
      <c r="D3" s="94" t="s">
        <v>135</v>
      </c>
      <c r="E3" s="94" t="s">
        <v>136</v>
      </c>
      <c r="F3" s="94" t="s">
        <v>37</v>
      </c>
    </row>
    <row r="4" spans="1:6" ht="16" thickBot="1" x14ac:dyDescent="0.4">
      <c r="A4" s="200" t="s">
        <v>0</v>
      </c>
      <c r="B4" s="200"/>
      <c r="C4" s="200"/>
      <c r="D4" s="200"/>
      <c r="E4" s="200"/>
      <c r="F4" s="200"/>
    </row>
    <row r="5" spans="1:6" ht="16" thickBot="1" x14ac:dyDescent="0.4">
      <c r="A5" s="95" t="s">
        <v>1</v>
      </c>
      <c r="B5" s="292">
        <v>3.5195280675408029</v>
      </c>
      <c r="C5" s="292">
        <v>47.624790650268416</v>
      </c>
      <c r="D5" s="292">
        <v>41.334396936160182</v>
      </c>
      <c r="E5" s="292">
        <v>7.5212843460305727</v>
      </c>
      <c r="F5" s="292">
        <v>100</v>
      </c>
    </row>
    <row r="6" spans="1:6" ht="16" thickBot="1" x14ac:dyDescent="0.4">
      <c r="A6" s="95" t="s">
        <v>2</v>
      </c>
      <c r="B6" s="292">
        <v>2.9676502812820367</v>
      </c>
      <c r="C6" s="292">
        <v>44.308916708996271</v>
      </c>
      <c r="D6" s="292">
        <v>44.576225745149031</v>
      </c>
      <c r="E6" s="292">
        <v>8.1472072645729359</v>
      </c>
      <c r="F6" s="292">
        <v>100</v>
      </c>
    </row>
    <row r="7" spans="1:6" ht="16" thickBot="1" x14ac:dyDescent="0.4">
      <c r="A7" s="95" t="s">
        <v>3</v>
      </c>
      <c r="B7" s="292">
        <v>6.3931567122000486</v>
      </c>
      <c r="C7" s="292">
        <v>42.823796586250715</v>
      </c>
      <c r="D7" s="292">
        <v>44.502352494509971</v>
      </c>
      <c r="E7" s="292">
        <v>6.2806942070392964</v>
      </c>
      <c r="F7" s="292">
        <v>100</v>
      </c>
    </row>
    <row r="8" spans="1:6" ht="16" thickBot="1" x14ac:dyDescent="0.4">
      <c r="A8" s="95" t="s">
        <v>4</v>
      </c>
      <c r="B8" s="292">
        <v>12.233756779291944</v>
      </c>
      <c r="C8" s="292">
        <v>35.772399146781716</v>
      </c>
      <c r="D8" s="292">
        <v>49.578677440994987</v>
      </c>
      <c r="E8" s="292">
        <v>2.4151666329313608</v>
      </c>
      <c r="F8" s="292">
        <v>100</v>
      </c>
    </row>
    <row r="9" spans="1:6" ht="16" thickBot="1" x14ac:dyDescent="0.4">
      <c r="A9" s="95" t="s">
        <v>5</v>
      </c>
      <c r="B9" s="292">
        <v>12.20088468992933</v>
      </c>
      <c r="C9" s="292">
        <v>26.900309925334749</v>
      </c>
      <c r="D9" s="292">
        <v>53.560089984012514</v>
      </c>
      <c r="E9" s="292">
        <v>7.3387154007235598</v>
      </c>
      <c r="F9" s="292">
        <v>100</v>
      </c>
    </row>
    <row r="10" spans="1:6" ht="16" thickBot="1" x14ac:dyDescent="0.4">
      <c r="A10" s="95" t="s">
        <v>6</v>
      </c>
      <c r="B10" s="292">
        <v>0.4763557094021163</v>
      </c>
      <c r="C10" s="292">
        <v>24.940600299423743</v>
      </c>
      <c r="D10" s="292">
        <v>66.366247915935645</v>
      </c>
      <c r="E10" s="292">
        <v>8.2167960752384541</v>
      </c>
      <c r="F10" s="292">
        <v>100</v>
      </c>
    </row>
    <row r="11" spans="1:6" ht="16" thickBot="1" x14ac:dyDescent="0.4">
      <c r="A11" s="95" t="s">
        <v>7</v>
      </c>
      <c r="B11" s="292">
        <v>1.3982103011015605</v>
      </c>
      <c r="C11" s="292">
        <v>21.553455602856751</v>
      </c>
      <c r="D11" s="292">
        <v>68.258260726151278</v>
      </c>
      <c r="E11" s="292">
        <v>8.7900733698903135</v>
      </c>
      <c r="F11" s="292">
        <v>100</v>
      </c>
    </row>
    <row r="12" spans="1:6" ht="16" thickBot="1" x14ac:dyDescent="0.4">
      <c r="A12" s="95" t="s">
        <v>8</v>
      </c>
      <c r="B12" s="292">
        <v>29.935599796936046</v>
      </c>
      <c r="C12" s="292">
        <v>28.410751985223971</v>
      </c>
      <c r="D12" s="292">
        <v>38.432167303550088</v>
      </c>
      <c r="E12" s="292">
        <v>3.2214809142897058</v>
      </c>
      <c r="F12" s="292">
        <v>100</v>
      </c>
    </row>
    <row r="13" spans="1:6" ht="16" thickBot="1" x14ac:dyDescent="0.4">
      <c r="A13" s="96" t="s">
        <v>9</v>
      </c>
      <c r="B13" s="292">
        <v>6.8840212950010287</v>
      </c>
      <c r="C13" s="292">
        <v>39.937720635048827</v>
      </c>
      <c r="D13" s="292">
        <v>41.921242129394678</v>
      </c>
      <c r="E13" s="292">
        <v>11.257015940555277</v>
      </c>
      <c r="F13" s="292">
        <v>100</v>
      </c>
    </row>
    <row r="14" spans="1:6" ht="16" thickBot="1" x14ac:dyDescent="0.4">
      <c r="A14" s="96" t="s">
        <v>342</v>
      </c>
      <c r="B14" s="292">
        <v>0.67724361008753553</v>
      </c>
      <c r="C14" s="292">
        <v>78.153825730413828</v>
      </c>
      <c r="D14" s="292">
        <v>20.192103689262179</v>
      </c>
      <c r="E14" s="292">
        <v>0.97682697023631859</v>
      </c>
      <c r="F14" s="292">
        <v>100</v>
      </c>
    </row>
    <row r="15" spans="1:6" ht="16" thickBot="1" x14ac:dyDescent="0.4">
      <c r="A15" s="95" t="s">
        <v>291</v>
      </c>
      <c r="B15" s="292">
        <v>1.143546826787359</v>
      </c>
      <c r="C15" s="292">
        <v>15.163331312013584</v>
      </c>
      <c r="D15" s="292">
        <v>55.867510063826252</v>
      </c>
      <c r="E15" s="292">
        <v>27.825611797373188</v>
      </c>
      <c r="F15" s="292">
        <v>100</v>
      </c>
    </row>
    <row r="16" spans="1:6" ht="16" thickBot="1" x14ac:dyDescent="0.4">
      <c r="A16" s="200" t="s">
        <v>137</v>
      </c>
      <c r="B16" s="200"/>
      <c r="C16" s="200"/>
      <c r="D16" s="200"/>
      <c r="E16" s="200"/>
      <c r="F16" s="200"/>
    </row>
    <row r="17" spans="1:6" ht="16" thickBot="1" x14ac:dyDescent="0.4">
      <c r="A17" s="95" t="s">
        <v>11</v>
      </c>
      <c r="B17" s="292">
        <v>9.8607594313613447</v>
      </c>
      <c r="C17" s="292">
        <v>38.341845617424219</v>
      </c>
      <c r="D17" s="292">
        <v>43.350931079979141</v>
      </c>
      <c r="E17" s="292">
        <v>8.4464638712342666</v>
      </c>
      <c r="F17" s="292">
        <v>100</v>
      </c>
    </row>
    <row r="18" spans="1:6" ht="16" thickBot="1" x14ac:dyDescent="0.4">
      <c r="A18" s="97" t="s">
        <v>73</v>
      </c>
      <c r="B18" s="292">
        <v>6.8840212950010287</v>
      </c>
      <c r="C18" s="292">
        <v>39.937720635048827</v>
      </c>
      <c r="D18" s="292">
        <v>41.921242129394678</v>
      </c>
      <c r="E18" s="292">
        <v>11.257015940555277</v>
      </c>
      <c r="F18" s="292">
        <v>100</v>
      </c>
    </row>
    <row r="19" spans="1:6" ht="16" thickBot="1" x14ac:dyDescent="0.4">
      <c r="A19" s="97" t="s">
        <v>74</v>
      </c>
      <c r="B19" s="292">
        <v>12.534893588289266</v>
      </c>
      <c r="C19" s="292">
        <v>36.90820123914034</v>
      </c>
      <c r="D19" s="292">
        <v>44.635283240433516</v>
      </c>
      <c r="E19" s="292">
        <v>5.9216219321361949</v>
      </c>
      <c r="F19" s="292">
        <v>100</v>
      </c>
    </row>
    <row r="20" spans="1:6" ht="16" thickBot="1" x14ac:dyDescent="0.4">
      <c r="A20" s="95" t="s">
        <v>12</v>
      </c>
      <c r="B20" s="292">
        <v>6.2202664840566326</v>
      </c>
      <c r="C20" s="292">
        <v>36.421288373550851</v>
      </c>
      <c r="D20" s="292">
        <v>50.459483539875883</v>
      </c>
      <c r="E20" s="292">
        <v>6.8989616025172857</v>
      </c>
      <c r="F20" s="292">
        <v>100</v>
      </c>
    </row>
    <row r="21" spans="1:6" ht="16" thickBot="1" x14ac:dyDescent="0.4">
      <c r="A21" s="200" t="s">
        <v>138</v>
      </c>
      <c r="B21" s="200"/>
      <c r="C21" s="200"/>
      <c r="D21" s="200"/>
      <c r="E21" s="200"/>
      <c r="F21" s="200"/>
    </row>
    <row r="22" spans="1:6" ht="16" thickBot="1" x14ac:dyDescent="0.4">
      <c r="A22" s="95" t="s">
        <v>17</v>
      </c>
      <c r="B22" s="292">
        <v>7.2765744021798726</v>
      </c>
      <c r="C22" s="292">
        <v>37.64818007472644</v>
      </c>
      <c r="D22" s="292">
        <v>48.418275922525794</v>
      </c>
      <c r="E22" s="292">
        <v>6.6569696005703571</v>
      </c>
      <c r="F22" s="292">
        <v>100</v>
      </c>
    </row>
    <row r="23" spans="1:6" ht="16" thickBot="1" x14ac:dyDescent="0.4">
      <c r="A23" s="95" t="s">
        <v>21</v>
      </c>
      <c r="B23" s="292">
        <v>5.7936138450336081</v>
      </c>
      <c r="C23" s="292">
        <v>28.926009075713242</v>
      </c>
      <c r="D23" s="292">
        <v>51.060503526122261</v>
      </c>
      <c r="E23" s="292">
        <v>14.219873553130949</v>
      </c>
      <c r="F23" s="292">
        <v>100</v>
      </c>
    </row>
    <row r="24" spans="1:6" ht="16" thickBot="1" x14ac:dyDescent="0.4">
      <c r="A24" s="43" t="s">
        <v>14</v>
      </c>
      <c r="B24" s="293">
        <v>7.1515039599577062</v>
      </c>
      <c r="C24" s="293">
        <v>36.912566589440523</v>
      </c>
      <c r="D24" s="293">
        <v>48.641117031307253</v>
      </c>
      <c r="E24" s="293">
        <v>7.2948124192970507</v>
      </c>
      <c r="F24" s="293">
        <v>100</v>
      </c>
    </row>
    <row r="25" spans="1:6" s="367" customFormat="1" ht="14" x14ac:dyDescent="0.35">
      <c r="A25" s="367" t="s">
        <v>343</v>
      </c>
    </row>
  </sheetData>
  <mergeCells count="4">
    <mergeCell ref="A21:F21"/>
    <mergeCell ref="A4:F4"/>
    <mergeCell ref="A1:F1"/>
    <mergeCell ref="A16:F1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2231-2FCB-4F46-8FB1-CB226A746796}">
  <dimension ref="A1:F22"/>
  <sheetViews>
    <sheetView topLeftCell="A6" workbookViewId="0">
      <selection activeCell="A22" sqref="A22:XFD22"/>
    </sheetView>
  </sheetViews>
  <sheetFormatPr baseColWidth="10" defaultRowHeight="14.5" x14ac:dyDescent="0.35"/>
  <cols>
    <col min="1" max="1" width="36.08984375" customWidth="1"/>
    <col min="2" max="2" width="21.81640625" customWidth="1"/>
    <col min="3" max="3" width="20" customWidth="1"/>
    <col min="4" max="4" width="19" customWidth="1"/>
  </cols>
  <sheetData>
    <row r="1" spans="1:6" ht="45.75" customHeight="1" x14ac:dyDescent="0.35">
      <c r="A1" s="159" t="s">
        <v>139</v>
      </c>
      <c r="B1" s="159"/>
      <c r="C1" s="159"/>
      <c r="D1" s="159"/>
      <c r="E1" s="159"/>
      <c r="F1" s="159"/>
    </row>
    <row r="2" spans="1:6" ht="16" thickBot="1" x14ac:dyDescent="0.4">
      <c r="A2" s="67"/>
      <c r="B2" s="67"/>
      <c r="C2" s="67"/>
      <c r="D2" s="67"/>
      <c r="E2" s="67"/>
      <c r="F2" s="67"/>
    </row>
    <row r="3" spans="1:6" ht="16" thickBot="1" x14ac:dyDescent="0.4">
      <c r="A3" s="43" t="s">
        <v>224</v>
      </c>
      <c r="B3" s="90" t="s">
        <v>140</v>
      </c>
      <c r="C3" s="90" t="s">
        <v>141</v>
      </c>
      <c r="D3" s="90" t="s">
        <v>142</v>
      </c>
      <c r="E3" s="90" t="s">
        <v>37</v>
      </c>
      <c r="F3" s="67"/>
    </row>
    <row r="4" spans="1:6" ht="16" thickBot="1" x14ac:dyDescent="0.4">
      <c r="A4" s="201" t="s">
        <v>0</v>
      </c>
      <c r="B4" s="201"/>
      <c r="C4" s="201"/>
      <c r="D4" s="201"/>
      <c r="E4" s="201"/>
      <c r="F4" s="67"/>
    </row>
    <row r="5" spans="1:6" ht="16" thickBot="1" x14ac:dyDescent="0.4">
      <c r="A5" s="4" t="s">
        <v>1</v>
      </c>
      <c r="B5" s="294">
        <v>35.784796604831087</v>
      </c>
      <c r="C5" s="294">
        <v>63.711989440446025</v>
      </c>
      <c r="D5" s="294">
        <v>0.50321395472294261</v>
      </c>
      <c r="E5" s="295">
        <v>100</v>
      </c>
      <c r="F5" s="67"/>
    </row>
    <row r="6" spans="1:6" ht="16" thickBot="1" x14ac:dyDescent="0.4">
      <c r="A6" s="4" t="s">
        <v>2</v>
      </c>
      <c r="B6" s="294">
        <v>35.653758111135694</v>
      </c>
      <c r="C6" s="294">
        <v>63.4659238039293</v>
      </c>
      <c r="D6" s="294">
        <v>0.880318084935096</v>
      </c>
      <c r="E6" s="295">
        <v>100</v>
      </c>
      <c r="F6" s="67"/>
    </row>
    <row r="7" spans="1:6" ht="16" thickBot="1" x14ac:dyDescent="0.4">
      <c r="A7" s="4" t="s">
        <v>3</v>
      </c>
      <c r="B7" s="294">
        <v>27.109961500063267</v>
      </c>
      <c r="C7" s="294">
        <v>69.728759584405225</v>
      </c>
      <c r="D7" s="294">
        <v>3.1612789155316059</v>
      </c>
      <c r="E7" s="295">
        <v>100</v>
      </c>
      <c r="F7" s="67"/>
    </row>
    <row r="8" spans="1:6" ht="16" thickBot="1" x14ac:dyDescent="0.4">
      <c r="A8" s="4" t="s">
        <v>4</v>
      </c>
      <c r="B8" s="294">
        <v>27.499054050099797</v>
      </c>
      <c r="C8" s="294">
        <v>69.714075132840321</v>
      </c>
      <c r="D8" s="294">
        <v>2.7868708170597887</v>
      </c>
      <c r="E8" s="295">
        <v>100</v>
      </c>
      <c r="F8" s="67"/>
    </row>
    <row r="9" spans="1:6" ht="16" thickBot="1" x14ac:dyDescent="0.4">
      <c r="A9" s="4" t="s">
        <v>5</v>
      </c>
      <c r="B9" s="294">
        <v>53.555951510029999</v>
      </c>
      <c r="C9" s="294">
        <v>45.629617936009545</v>
      </c>
      <c r="D9" s="294">
        <v>0.8144305539606328</v>
      </c>
      <c r="E9" s="295">
        <v>100</v>
      </c>
      <c r="F9" s="67"/>
    </row>
    <row r="10" spans="1:6" ht="16" thickBot="1" x14ac:dyDescent="0.4">
      <c r="A10" s="4" t="s">
        <v>6</v>
      </c>
      <c r="B10" s="294">
        <v>57.785358634893328</v>
      </c>
      <c r="C10" s="294">
        <v>41.764242184389637</v>
      </c>
      <c r="D10" s="294">
        <v>0.45039918071704144</v>
      </c>
      <c r="E10" s="295">
        <v>100</v>
      </c>
    </row>
    <row r="11" spans="1:6" ht="16" thickBot="1" x14ac:dyDescent="0.4">
      <c r="A11" s="4" t="s">
        <v>7</v>
      </c>
      <c r="B11" s="294">
        <v>32.80699695322761</v>
      </c>
      <c r="C11" s="294">
        <v>66.070930288039179</v>
      </c>
      <c r="D11" s="294">
        <v>1.122072758733113</v>
      </c>
      <c r="E11" s="295">
        <v>100</v>
      </c>
    </row>
    <row r="12" spans="1:6" ht="16" thickBot="1" x14ac:dyDescent="0.4">
      <c r="A12" s="4" t="s">
        <v>8</v>
      </c>
      <c r="B12" s="294">
        <v>50.04767444760153</v>
      </c>
      <c r="C12" s="294">
        <v>45.396469887784917</v>
      </c>
      <c r="D12" s="294">
        <v>4.5558556646134125</v>
      </c>
      <c r="E12" s="295">
        <v>100</v>
      </c>
    </row>
    <row r="13" spans="1:6" ht="16" thickBot="1" x14ac:dyDescent="0.4">
      <c r="A13" s="96" t="s">
        <v>9</v>
      </c>
      <c r="B13" s="294">
        <v>42.190693721354208</v>
      </c>
      <c r="C13" s="294">
        <v>54.526189041614856</v>
      </c>
      <c r="D13" s="294">
        <v>3.2831172370307478</v>
      </c>
      <c r="E13" s="295">
        <v>100</v>
      </c>
    </row>
    <row r="14" spans="1:6" ht="16" thickBot="1" x14ac:dyDescent="0.4">
      <c r="A14" s="96" t="s">
        <v>342</v>
      </c>
      <c r="B14" s="294">
        <v>2.930480910708956</v>
      </c>
      <c r="C14" s="294">
        <v>94.896658389810213</v>
      </c>
      <c r="D14" s="294">
        <v>2.1728606994808053</v>
      </c>
      <c r="E14" s="295">
        <v>100</v>
      </c>
    </row>
    <row r="15" spans="1:6" ht="16" thickBot="1" x14ac:dyDescent="0.4">
      <c r="A15" s="4" t="s">
        <v>291</v>
      </c>
      <c r="B15" s="294">
        <v>85.077398340432978</v>
      </c>
      <c r="C15" s="294">
        <v>14.922601659567212</v>
      </c>
      <c r="D15" s="294">
        <v>0</v>
      </c>
      <c r="E15" s="295">
        <v>100</v>
      </c>
    </row>
    <row r="16" spans="1:6" ht="16" thickBot="1" x14ac:dyDescent="0.4">
      <c r="A16" s="201" t="s">
        <v>10</v>
      </c>
      <c r="B16" s="201"/>
      <c r="C16" s="201"/>
      <c r="D16" s="201"/>
      <c r="E16" s="201"/>
    </row>
    <row r="17" spans="1:5" ht="16" thickBot="1" x14ac:dyDescent="0.4">
      <c r="A17" s="4" t="s">
        <v>11</v>
      </c>
      <c r="B17" s="294">
        <v>37.547573942425025</v>
      </c>
      <c r="C17" s="294">
        <v>58.986184045713777</v>
      </c>
      <c r="D17" s="294">
        <v>3.4662420118604471</v>
      </c>
      <c r="E17" s="295">
        <v>100</v>
      </c>
    </row>
    <row r="18" spans="1:5" ht="16" thickBot="1" x14ac:dyDescent="0.4">
      <c r="A18" s="92" t="s">
        <v>73</v>
      </c>
      <c r="B18" s="296">
        <v>42.190693721354208</v>
      </c>
      <c r="C18" s="296">
        <v>54.526189041614856</v>
      </c>
      <c r="D18" s="296">
        <v>3.2831172370307478</v>
      </c>
      <c r="E18" s="295">
        <v>100</v>
      </c>
    </row>
    <row r="19" spans="1:5" ht="16" thickBot="1" x14ac:dyDescent="0.4">
      <c r="A19" s="92" t="s">
        <v>74</v>
      </c>
      <c r="B19" s="296">
        <v>33.376456220016863</v>
      </c>
      <c r="C19" s="296">
        <v>62.992792767692748</v>
      </c>
      <c r="D19" s="296">
        <v>3.6307510122895854</v>
      </c>
      <c r="E19" s="295">
        <v>100</v>
      </c>
    </row>
    <row r="20" spans="1:5" ht="16" thickBot="1" x14ac:dyDescent="0.4">
      <c r="A20" s="4" t="s">
        <v>12</v>
      </c>
      <c r="B20" s="296">
        <v>39.307515357282291</v>
      </c>
      <c r="C20" s="296">
        <v>59.44703227522421</v>
      </c>
      <c r="D20" s="296">
        <v>1.245452367494265</v>
      </c>
      <c r="E20" s="295">
        <v>100</v>
      </c>
    </row>
    <row r="21" spans="1:5" ht="16" thickBot="1" x14ac:dyDescent="0.4">
      <c r="A21" s="93" t="s">
        <v>14</v>
      </c>
      <c r="B21" s="297">
        <v>38.857322643101455</v>
      </c>
      <c r="C21" s="297">
        <v>59.329147376604382</v>
      </c>
      <c r="D21" s="297">
        <v>1.8135299802960521</v>
      </c>
      <c r="E21" s="295">
        <v>100</v>
      </c>
    </row>
    <row r="22" spans="1:5" s="367" customFormat="1" ht="14.5" customHeight="1" x14ac:dyDescent="0.35">
      <c r="A22" s="367" t="s">
        <v>343</v>
      </c>
    </row>
  </sheetData>
  <mergeCells count="3">
    <mergeCell ref="A1:F1"/>
    <mergeCell ref="A4:E4"/>
    <mergeCell ref="A16:E1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20574-F511-4807-BA69-5B65CF5F7DF8}">
  <dimension ref="A1:E49"/>
  <sheetViews>
    <sheetView topLeftCell="A34" workbookViewId="0">
      <selection activeCell="A49" sqref="A49:XFD49"/>
    </sheetView>
  </sheetViews>
  <sheetFormatPr baseColWidth="10" defaultRowHeight="14.5" x14ac:dyDescent="0.35"/>
  <cols>
    <col min="1" max="1" width="45.453125" customWidth="1"/>
    <col min="2" max="2" width="40.453125" customWidth="1"/>
  </cols>
  <sheetData>
    <row r="1" spans="1:5" ht="15.5" x14ac:dyDescent="0.35">
      <c r="A1" s="5" t="s">
        <v>143</v>
      </c>
    </row>
    <row r="2" spans="1:5" ht="15" thickBot="1" x14ac:dyDescent="0.4"/>
    <row r="3" spans="1:5" ht="16" thickBot="1" x14ac:dyDescent="0.4">
      <c r="A3" s="202"/>
      <c r="B3" s="203"/>
      <c r="C3" s="38" t="s">
        <v>11</v>
      </c>
      <c r="D3" s="38" t="s">
        <v>12</v>
      </c>
      <c r="E3" s="38" t="s">
        <v>14</v>
      </c>
    </row>
    <row r="4" spans="1:5" ht="16" thickBot="1" x14ac:dyDescent="0.4">
      <c r="A4" s="204" t="s">
        <v>144</v>
      </c>
      <c r="B4" s="33" t="s">
        <v>145</v>
      </c>
      <c r="C4" s="298">
        <v>58.115460914289038</v>
      </c>
      <c r="D4" s="298">
        <v>45.901649954920877</v>
      </c>
      <c r="E4" s="298">
        <v>49.02594071816965</v>
      </c>
    </row>
    <row r="5" spans="1:5" ht="16" thickBot="1" x14ac:dyDescent="0.4">
      <c r="A5" s="205"/>
      <c r="B5" s="33" t="s">
        <v>146</v>
      </c>
      <c r="C5" s="298">
        <v>41.282009217159107</v>
      </c>
      <c r="D5" s="298">
        <v>52.65568146369349</v>
      </c>
      <c r="E5" s="298">
        <v>49.746298040103774</v>
      </c>
    </row>
    <row r="6" spans="1:5" ht="16" thickBot="1" x14ac:dyDescent="0.4">
      <c r="A6" s="206"/>
      <c r="B6" s="33" t="s">
        <v>147</v>
      </c>
      <c r="C6" s="298">
        <v>0.60252986855088708</v>
      </c>
      <c r="D6" s="298">
        <v>1.4426685813865379</v>
      </c>
      <c r="E6" s="298">
        <v>1.2277612417289061</v>
      </c>
    </row>
    <row r="7" spans="1:5" ht="16.5" customHeight="1" thickBot="1" x14ac:dyDescent="0.4">
      <c r="A7" s="204" t="s">
        <v>148</v>
      </c>
      <c r="B7" s="33" t="s">
        <v>145</v>
      </c>
      <c r="C7" s="298">
        <v>40.942343872709394</v>
      </c>
      <c r="D7" s="298">
        <v>29.512442663565526</v>
      </c>
      <c r="E7" s="298">
        <v>32.43620944621594</v>
      </c>
    </row>
    <row r="8" spans="1:5" ht="16" thickBot="1" x14ac:dyDescent="0.4">
      <c r="A8" s="205"/>
      <c r="B8" s="33" t="s">
        <v>146</v>
      </c>
      <c r="C8" s="298">
        <v>57.503601729167166</v>
      </c>
      <c r="D8" s="298">
        <v>67.142486956550457</v>
      </c>
      <c r="E8" s="298">
        <v>64.676861757004914</v>
      </c>
    </row>
    <row r="9" spans="1:5" ht="16" thickBot="1" x14ac:dyDescent="0.4">
      <c r="A9" s="206"/>
      <c r="B9" s="33" t="s">
        <v>147</v>
      </c>
      <c r="C9" s="298">
        <v>1.5540543981226962</v>
      </c>
      <c r="D9" s="298">
        <v>3.3450703798845796</v>
      </c>
      <c r="E9" s="298">
        <v>2.8869287967814588</v>
      </c>
    </row>
    <row r="10" spans="1:5" ht="16.5" customHeight="1" thickBot="1" x14ac:dyDescent="0.4">
      <c r="A10" s="204" t="s">
        <v>149</v>
      </c>
      <c r="B10" s="33" t="s">
        <v>145</v>
      </c>
      <c r="C10" s="298">
        <v>43.676444520570392</v>
      </c>
      <c r="D10" s="298">
        <v>32.37236714808472</v>
      </c>
      <c r="E10" s="298">
        <v>35.263948214747295</v>
      </c>
    </row>
    <row r="11" spans="1:5" ht="16" thickBot="1" x14ac:dyDescent="0.4">
      <c r="A11" s="205"/>
      <c r="B11" s="33" t="s">
        <v>146</v>
      </c>
      <c r="C11" s="298">
        <v>55.380119723496414</v>
      </c>
      <c r="D11" s="298">
        <v>65.519253316789573</v>
      </c>
      <c r="E11" s="298">
        <v>62.925664670442437</v>
      </c>
    </row>
    <row r="12" spans="1:5" ht="16" thickBot="1" x14ac:dyDescent="0.4">
      <c r="A12" s="206"/>
      <c r="B12" s="33" t="s">
        <v>147</v>
      </c>
      <c r="C12" s="298">
        <v>0.94343575593243167</v>
      </c>
      <c r="D12" s="298">
        <v>2.1083795351260957</v>
      </c>
      <c r="E12" s="298">
        <v>1.8103871148122959</v>
      </c>
    </row>
    <row r="13" spans="1:5" ht="16.5" customHeight="1" thickBot="1" x14ac:dyDescent="0.4">
      <c r="A13" s="204" t="s">
        <v>150</v>
      </c>
      <c r="B13" s="33" t="s">
        <v>145</v>
      </c>
      <c r="C13" s="298">
        <v>44.547921167618107</v>
      </c>
      <c r="D13" s="298">
        <v>30.268598836064488</v>
      </c>
      <c r="E13" s="298">
        <v>33.9212470565367</v>
      </c>
    </row>
    <row r="14" spans="1:5" ht="16" thickBot="1" x14ac:dyDescent="0.4">
      <c r="A14" s="205"/>
      <c r="B14" s="33" t="s">
        <v>146</v>
      </c>
      <c r="C14" s="298">
        <v>54.022859599581871</v>
      </c>
      <c r="D14" s="298">
        <v>67.147617044346717</v>
      </c>
      <c r="E14" s="298">
        <v>63.790306325280689</v>
      </c>
    </row>
    <row r="15" spans="1:5" ht="16" thickBot="1" x14ac:dyDescent="0.4">
      <c r="A15" s="206"/>
      <c r="B15" s="33" t="s">
        <v>147</v>
      </c>
      <c r="C15" s="298">
        <v>1.4292192327992406</v>
      </c>
      <c r="D15" s="298">
        <v>2.5837841195891982</v>
      </c>
      <c r="E15" s="298">
        <v>2.2884466181846288</v>
      </c>
    </row>
    <row r="16" spans="1:5" ht="16.5" customHeight="1" thickBot="1" x14ac:dyDescent="0.4">
      <c r="A16" s="204" t="s">
        <v>151</v>
      </c>
      <c r="B16" s="33" t="s">
        <v>145</v>
      </c>
      <c r="C16" s="298">
        <v>50.177062434347732</v>
      </c>
      <c r="D16" s="298">
        <v>31.94841854556682</v>
      </c>
      <c r="E16" s="298">
        <v>36.611302547760893</v>
      </c>
    </row>
    <row r="17" spans="1:5" ht="16" thickBot="1" x14ac:dyDescent="0.4">
      <c r="A17" s="205"/>
      <c r="B17" s="33" t="s">
        <v>146</v>
      </c>
      <c r="C17" s="298">
        <v>47.567433929742656</v>
      </c>
      <c r="D17" s="298">
        <v>65.282307761138796</v>
      </c>
      <c r="E17" s="298">
        <v>60.75084605212443</v>
      </c>
    </row>
    <row r="18" spans="1:5" ht="16" thickBot="1" x14ac:dyDescent="0.4">
      <c r="A18" s="206"/>
      <c r="B18" s="33" t="s">
        <v>147</v>
      </c>
      <c r="C18" s="298">
        <v>2.2555036359087222</v>
      </c>
      <c r="D18" s="298">
        <v>2.7692736932948403</v>
      </c>
      <c r="E18" s="298">
        <v>2.6378514001167299</v>
      </c>
    </row>
    <row r="19" spans="1:5" ht="16" thickBot="1" x14ac:dyDescent="0.4">
      <c r="A19" s="204" t="s">
        <v>152</v>
      </c>
      <c r="B19" s="33" t="s">
        <v>145</v>
      </c>
      <c r="C19" s="298">
        <v>67.059645660267861</v>
      </c>
      <c r="D19" s="298">
        <v>55.212549084723882</v>
      </c>
      <c r="E19" s="298">
        <v>58.243034371046399</v>
      </c>
    </row>
    <row r="20" spans="1:5" ht="16" thickBot="1" x14ac:dyDescent="0.4">
      <c r="A20" s="205"/>
      <c r="B20" s="33" t="s">
        <v>146</v>
      </c>
      <c r="C20" s="298">
        <v>32.348752808690612</v>
      </c>
      <c r="D20" s="298">
        <v>44.052303460172432</v>
      </c>
      <c r="E20" s="298">
        <v>41.058537196779092</v>
      </c>
    </row>
    <row r="21" spans="1:5" ht="16" thickBot="1" x14ac:dyDescent="0.4">
      <c r="A21" s="206"/>
      <c r="B21" s="33" t="s">
        <v>147</v>
      </c>
      <c r="C21" s="298">
        <v>0.5916015310408308</v>
      </c>
      <c r="D21" s="298">
        <v>0.73514745510473711</v>
      </c>
      <c r="E21" s="298">
        <v>0.69842843217679762</v>
      </c>
    </row>
    <row r="22" spans="1:5" ht="16" thickBot="1" x14ac:dyDescent="0.4">
      <c r="A22" s="204" t="s">
        <v>153</v>
      </c>
      <c r="B22" s="33" t="s">
        <v>145</v>
      </c>
      <c r="C22" s="298">
        <v>45.749968943926618</v>
      </c>
      <c r="D22" s="298">
        <v>25.185124793743679</v>
      </c>
      <c r="E22" s="298">
        <v>30.445608424921428</v>
      </c>
    </row>
    <row r="23" spans="1:5" ht="16" thickBot="1" x14ac:dyDescent="0.4">
      <c r="A23" s="205"/>
      <c r="B23" s="33" t="s">
        <v>146</v>
      </c>
      <c r="C23" s="298">
        <v>53.12589552605688</v>
      </c>
      <c r="D23" s="298">
        <v>64.6350574729247</v>
      </c>
      <c r="E23" s="298">
        <v>61.691015807065419</v>
      </c>
    </row>
    <row r="24" spans="1:5" ht="16" thickBot="1" x14ac:dyDescent="0.4">
      <c r="A24" s="206"/>
      <c r="B24" s="33" t="s">
        <v>147</v>
      </c>
      <c r="C24" s="298">
        <v>1.1241355300156741</v>
      </c>
      <c r="D24" s="298">
        <v>10.179817733332106</v>
      </c>
      <c r="E24" s="298">
        <v>7.8633757680152474</v>
      </c>
    </row>
    <row r="25" spans="1:5" ht="16" thickBot="1" x14ac:dyDescent="0.4">
      <c r="A25" s="204" t="s">
        <v>154</v>
      </c>
      <c r="B25" s="33" t="s">
        <v>145</v>
      </c>
      <c r="C25" s="298">
        <v>66.906576553548703</v>
      </c>
      <c r="D25" s="298">
        <v>52.313937980000844</v>
      </c>
      <c r="E25" s="298">
        <v>56.046732441814008</v>
      </c>
    </row>
    <row r="26" spans="1:5" ht="16" thickBot="1" x14ac:dyDescent="0.4">
      <c r="A26" s="205"/>
      <c r="B26" s="33" t="s">
        <v>146</v>
      </c>
      <c r="C26" s="298">
        <v>32.770516457560383</v>
      </c>
      <c r="D26" s="298">
        <v>47.297179651284452</v>
      </c>
      <c r="E26" s="298">
        <v>43.581261680395777</v>
      </c>
    </row>
    <row r="27" spans="1:5" ht="16" thickBot="1" x14ac:dyDescent="0.4">
      <c r="A27" s="206"/>
      <c r="B27" s="33" t="s">
        <v>147</v>
      </c>
      <c r="C27" s="298">
        <v>0.32290698889027364</v>
      </c>
      <c r="D27" s="298">
        <v>0.38888236871540799</v>
      </c>
      <c r="E27" s="298">
        <v>0.37200587779254496</v>
      </c>
    </row>
    <row r="28" spans="1:5" ht="16.5" customHeight="1" thickBot="1" x14ac:dyDescent="0.4">
      <c r="A28" s="204" t="s">
        <v>155</v>
      </c>
      <c r="B28" s="33" t="s">
        <v>145</v>
      </c>
      <c r="C28" s="298">
        <v>54.062161473698048</v>
      </c>
      <c r="D28" s="298">
        <v>36.339639814322005</v>
      </c>
      <c r="E28" s="298">
        <v>40.873057836433055</v>
      </c>
    </row>
    <row r="29" spans="1:5" ht="16" thickBot="1" x14ac:dyDescent="0.4">
      <c r="A29" s="205"/>
      <c r="B29" s="33" t="s">
        <v>146</v>
      </c>
      <c r="C29" s="298">
        <v>45.681097034057068</v>
      </c>
      <c r="D29" s="298">
        <v>62.969046017453287</v>
      </c>
      <c r="E29" s="298">
        <v>58.546791611846793</v>
      </c>
    </row>
    <row r="30" spans="1:5" ht="16" thickBot="1" x14ac:dyDescent="0.4">
      <c r="A30" s="206"/>
      <c r="B30" s="33" t="s">
        <v>147</v>
      </c>
      <c r="C30" s="298">
        <v>0.25674149224405002</v>
      </c>
      <c r="D30" s="298">
        <v>0.69131416822524228</v>
      </c>
      <c r="E30" s="298">
        <v>0.58015055172220564</v>
      </c>
    </row>
    <row r="31" spans="1:5" ht="16" thickBot="1" x14ac:dyDescent="0.4">
      <c r="A31" s="204" t="s">
        <v>156</v>
      </c>
      <c r="B31" s="33" t="s">
        <v>145</v>
      </c>
      <c r="C31" s="298">
        <v>49.880023578204465</v>
      </c>
      <c r="D31" s="298">
        <v>37.899784052771651</v>
      </c>
      <c r="E31" s="298">
        <v>40.964327282999491</v>
      </c>
    </row>
    <row r="32" spans="1:5" ht="16" thickBot="1" x14ac:dyDescent="0.4">
      <c r="A32" s="205"/>
      <c r="B32" s="33" t="s">
        <v>146</v>
      </c>
      <c r="C32" s="298">
        <v>49.54905800401059</v>
      </c>
      <c r="D32" s="298">
        <v>61.269757790218605</v>
      </c>
      <c r="E32" s="298">
        <v>58.27160478108344</v>
      </c>
    </row>
    <row r="33" spans="1:5" ht="16" thickBot="1" x14ac:dyDescent="0.4">
      <c r="A33" s="206"/>
      <c r="B33" s="33" t="s">
        <v>147</v>
      </c>
      <c r="C33" s="298">
        <v>0.57091841778401353</v>
      </c>
      <c r="D33" s="298">
        <v>0.83045815701046322</v>
      </c>
      <c r="E33" s="298">
        <v>0.76406793591908462</v>
      </c>
    </row>
    <row r="34" spans="1:5" ht="16" thickBot="1" x14ac:dyDescent="0.4">
      <c r="A34" s="204" t="s">
        <v>157</v>
      </c>
      <c r="B34" s="33" t="s">
        <v>145</v>
      </c>
      <c r="C34" s="298">
        <v>25.025341235673825</v>
      </c>
      <c r="D34" s="298">
        <v>15.134110904396378</v>
      </c>
      <c r="E34" s="298">
        <v>17.664285938542392</v>
      </c>
    </row>
    <row r="35" spans="1:5" ht="16" thickBot="1" x14ac:dyDescent="0.4">
      <c r="A35" s="205"/>
      <c r="B35" s="33" t="s">
        <v>146</v>
      </c>
      <c r="C35" s="298">
        <v>45.283864682004641</v>
      </c>
      <c r="D35" s="298">
        <v>58.713281303446109</v>
      </c>
      <c r="E35" s="298">
        <v>55.278038818873156</v>
      </c>
    </row>
    <row r="36" spans="1:5" ht="16" thickBot="1" x14ac:dyDescent="0.4">
      <c r="A36" s="206"/>
      <c r="B36" s="33" t="s">
        <v>147</v>
      </c>
      <c r="C36" s="298">
        <v>29.690794082320544</v>
      </c>
      <c r="D36" s="298">
        <v>26.152607792158133</v>
      </c>
      <c r="E36" s="298">
        <v>27.057675242586715</v>
      </c>
    </row>
    <row r="37" spans="1:5" ht="16.5" customHeight="1" thickBot="1" x14ac:dyDescent="0.4">
      <c r="A37" s="204" t="s">
        <v>158</v>
      </c>
      <c r="B37" s="33" t="s">
        <v>145</v>
      </c>
      <c r="C37" s="298">
        <v>32.535531354263782</v>
      </c>
      <c r="D37" s="298">
        <v>26.889537417084359</v>
      </c>
      <c r="E37" s="298">
        <v>28.333781704634966</v>
      </c>
    </row>
    <row r="38" spans="1:5" ht="16" thickBot="1" x14ac:dyDescent="0.4">
      <c r="A38" s="205"/>
      <c r="B38" s="33" t="s">
        <v>146</v>
      </c>
      <c r="C38" s="298">
        <v>65.898648346589766</v>
      </c>
      <c r="D38" s="298">
        <v>70.878670317491739</v>
      </c>
      <c r="E38" s="298">
        <v>69.604781545493978</v>
      </c>
    </row>
    <row r="39" spans="1:5" ht="16" thickBot="1" x14ac:dyDescent="0.4">
      <c r="A39" s="206"/>
      <c r="B39" s="33" t="s">
        <v>147</v>
      </c>
      <c r="C39" s="298">
        <v>1.5658202991456969</v>
      </c>
      <c r="D39" s="298">
        <v>2.2317922654242639</v>
      </c>
      <c r="E39" s="298">
        <v>2.0614367498732649</v>
      </c>
    </row>
    <row r="40" spans="1:5" ht="16.5" customHeight="1" thickBot="1" x14ac:dyDescent="0.4">
      <c r="A40" s="204" t="s">
        <v>159</v>
      </c>
      <c r="B40" s="33" t="s">
        <v>145</v>
      </c>
      <c r="C40" s="298">
        <v>33.54541181945617</v>
      </c>
      <c r="D40" s="298">
        <v>24.061199097228783</v>
      </c>
      <c r="E40" s="298">
        <v>26.487259096299958</v>
      </c>
    </row>
    <row r="41" spans="1:5" ht="16" thickBot="1" x14ac:dyDescent="0.4">
      <c r="A41" s="205"/>
      <c r="B41" s="33" t="s">
        <v>146</v>
      </c>
      <c r="C41" s="298">
        <v>65.47028726065399</v>
      </c>
      <c r="D41" s="298">
        <v>73.982168404511924</v>
      </c>
      <c r="E41" s="298">
        <v>71.804830657589932</v>
      </c>
    </row>
    <row r="42" spans="1:5" ht="16" thickBot="1" x14ac:dyDescent="0.4">
      <c r="A42" s="206"/>
      <c r="B42" s="33" t="s">
        <v>147</v>
      </c>
      <c r="C42" s="298">
        <v>0.98430091988918433</v>
      </c>
      <c r="D42" s="298">
        <v>1.9566324982595207</v>
      </c>
      <c r="E42" s="298">
        <v>1.7079102461121567</v>
      </c>
    </row>
    <row r="43" spans="1:5" ht="16" thickBot="1" x14ac:dyDescent="0.4">
      <c r="A43" s="204" t="s">
        <v>160</v>
      </c>
      <c r="B43" s="33" t="s">
        <v>145</v>
      </c>
      <c r="C43" s="298">
        <v>49.621730494570301</v>
      </c>
      <c r="D43" s="298">
        <v>33.362812630151446</v>
      </c>
      <c r="E43" s="298">
        <v>37.521841050781781</v>
      </c>
    </row>
    <row r="44" spans="1:5" ht="16" thickBot="1" x14ac:dyDescent="0.4">
      <c r="A44" s="205"/>
      <c r="B44" s="33" t="s">
        <v>146</v>
      </c>
      <c r="C44" s="298">
        <v>49.85541576928798</v>
      </c>
      <c r="D44" s="298">
        <v>64.706207685623568</v>
      </c>
      <c r="E44" s="298">
        <v>60.907377642694158</v>
      </c>
    </row>
    <row r="45" spans="1:5" ht="16" thickBot="1" x14ac:dyDescent="0.4">
      <c r="A45" s="206"/>
      <c r="B45" s="33" t="s">
        <v>147</v>
      </c>
      <c r="C45" s="298">
        <v>0.52285373614078123</v>
      </c>
      <c r="D45" s="298">
        <v>1.930979684225411</v>
      </c>
      <c r="E45" s="298">
        <v>1.570781306526138</v>
      </c>
    </row>
    <row r="46" spans="1:5" ht="16" thickBot="1" x14ac:dyDescent="0.4">
      <c r="A46" s="204" t="s">
        <v>161</v>
      </c>
      <c r="B46" s="33" t="s">
        <v>145</v>
      </c>
      <c r="C46" s="298">
        <v>31.995114896074444</v>
      </c>
      <c r="D46" s="298">
        <v>15.360872403227702</v>
      </c>
      <c r="E46" s="298">
        <v>19.615908799887357</v>
      </c>
    </row>
    <row r="47" spans="1:5" ht="16" thickBot="1" x14ac:dyDescent="0.4">
      <c r="A47" s="205"/>
      <c r="B47" s="33" t="s">
        <v>146</v>
      </c>
      <c r="C47" s="298">
        <v>65.889198437292791</v>
      </c>
      <c r="D47" s="298">
        <v>79.906811201809944</v>
      </c>
      <c r="E47" s="298">
        <v>76.321108244015079</v>
      </c>
    </row>
    <row r="48" spans="1:5" ht="16" thickBot="1" x14ac:dyDescent="0.4">
      <c r="A48" s="206"/>
      <c r="B48" s="33" t="s">
        <v>147</v>
      </c>
      <c r="C48" s="298">
        <v>2.1156866666320657</v>
      </c>
      <c r="D48" s="298">
        <v>4.7323163949626279</v>
      </c>
      <c r="E48" s="298">
        <v>4.0629829560991908</v>
      </c>
    </row>
    <row r="49" spans="1:1" s="367" customFormat="1" ht="14.5" customHeight="1" x14ac:dyDescent="0.35">
      <c r="A49" s="367" t="s">
        <v>343</v>
      </c>
    </row>
  </sheetData>
  <mergeCells count="16">
    <mergeCell ref="A46:A48"/>
    <mergeCell ref="A31:A33"/>
    <mergeCell ref="A34:A36"/>
    <mergeCell ref="A37:A39"/>
    <mergeCell ref="A40:A42"/>
    <mergeCell ref="A43:A45"/>
    <mergeCell ref="A16:A18"/>
    <mergeCell ref="A19:A21"/>
    <mergeCell ref="A22:A24"/>
    <mergeCell ref="A25:A27"/>
    <mergeCell ref="A28:A30"/>
    <mergeCell ref="A3:B3"/>
    <mergeCell ref="A4:A6"/>
    <mergeCell ref="A7:A9"/>
    <mergeCell ref="A10:A12"/>
    <mergeCell ref="A13:A1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665B-1462-4D1D-8CA6-4C60F67E700F}">
  <dimension ref="A2:F17"/>
  <sheetViews>
    <sheetView topLeftCell="A4" workbookViewId="0">
      <selection activeCell="A15" sqref="A15:XFD15"/>
    </sheetView>
  </sheetViews>
  <sheetFormatPr baseColWidth="10" defaultRowHeight="14.5" x14ac:dyDescent="0.35"/>
  <cols>
    <col min="1" max="1" width="44.81640625" customWidth="1"/>
    <col min="2" max="2" width="15.7265625" customWidth="1"/>
    <col min="4" max="4" width="19.90625" customWidth="1"/>
    <col min="5" max="5" width="18.7265625" customWidth="1"/>
    <col min="6" max="6" width="18.54296875" customWidth="1"/>
  </cols>
  <sheetData>
    <row r="2" spans="1:6" ht="16" thickBot="1" x14ac:dyDescent="0.4">
      <c r="A2" s="34" t="s">
        <v>179</v>
      </c>
    </row>
    <row r="3" spans="1:6" ht="21" customHeight="1" thickBot="1" x14ac:dyDescent="0.4">
      <c r="A3" s="4"/>
      <c r="B3" s="11" t="s">
        <v>162</v>
      </c>
      <c r="C3" s="11" t="s">
        <v>163</v>
      </c>
      <c r="D3" s="11" t="s">
        <v>164</v>
      </c>
      <c r="E3" s="11" t="s">
        <v>165</v>
      </c>
      <c r="F3" s="35" t="s">
        <v>166</v>
      </c>
    </row>
    <row r="4" spans="1:6" ht="21" customHeight="1" thickBot="1" x14ac:dyDescent="0.4">
      <c r="A4" s="2" t="s">
        <v>167</v>
      </c>
      <c r="B4" s="299">
        <v>4.8622978486229202</v>
      </c>
      <c r="C4" s="299">
        <v>65.36442412323008</v>
      </c>
      <c r="D4" s="299">
        <v>28.521846708010845</v>
      </c>
      <c r="E4" s="299">
        <v>1.2514313201383489</v>
      </c>
      <c r="F4" s="299">
        <v>40.453443943703803</v>
      </c>
    </row>
    <row r="5" spans="1:6" ht="21" customHeight="1" thickBot="1" x14ac:dyDescent="0.4">
      <c r="A5" s="2" t="s">
        <v>168</v>
      </c>
      <c r="B5" s="299">
        <v>2.3235208022213074</v>
      </c>
      <c r="C5" s="299">
        <v>41.625633026703809</v>
      </c>
      <c r="D5" s="299">
        <v>49.417974345750288</v>
      </c>
      <c r="E5" s="299">
        <v>6.6328718253267303</v>
      </c>
      <c r="F5" s="299">
        <v>-12.1016923421519</v>
      </c>
    </row>
    <row r="6" spans="1:6" ht="21" customHeight="1" thickBot="1" x14ac:dyDescent="0.4">
      <c r="A6" s="2" t="s">
        <v>169</v>
      </c>
      <c r="B6" s="299">
        <v>2.7974538156981543</v>
      </c>
      <c r="C6" s="299">
        <v>61.475981271309706</v>
      </c>
      <c r="D6" s="299">
        <v>33.44878243022044</v>
      </c>
      <c r="E6" s="299">
        <v>2.2777824827739357</v>
      </c>
      <c r="F6" s="299">
        <v>28.546870174013478</v>
      </c>
    </row>
    <row r="7" spans="1:6" ht="21" customHeight="1" thickBot="1" x14ac:dyDescent="0.4">
      <c r="A7" s="2" t="s">
        <v>170</v>
      </c>
      <c r="B7" s="299">
        <v>2.865484982712653</v>
      </c>
      <c r="C7" s="299">
        <v>63.825988392782982</v>
      </c>
      <c r="D7" s="299">
        <v>31.497623528562379</v>
      </c>
      <c r="E7" s="299">
        <v>1.8109030959442989</v>
      </c>
      <c r="F7" s="299">
        <v>33.382946750988957</v>
      </c>
    </row>
    <row r="8" spans="1:6" ht="21" customHeight="1" thickBot="1" x14ac:dyDescent="0.4">
      <c r="A8" s="2" t="s">
        <v>171</v>
      </c>
      <c r="B8" s="299">
        <v>4.41227958144745</v>
      </c>
      <c r="C8" s="299">
        <v>59.649494717473175</v>
      </c>
      <c r="D8" s="299">
        <v>32.030131875491499</v>
      </c>
      <c r="E8" s="299">
        <v>3.9080938255899369</v>
      </c>
      <c r="F8" s="299">
        <v>28.123548597839189</v>
      </c>
    </row>
    <row r="9" spans="1:6" ht="21" customHeight="1" thickBot="1" x14ac:dyDescent="0.4">
      <c r="A9" s="2" t="s">
        <v>172</v>
      </c>
      <c r="B9" s="299">
        <v>4.3827772353520027</v>
      </c>
      <c r="C9" s="299">
        <v>48.320754182160123</v>
      </c>
      <c r="D9" s="299">
        <v>38.668159951757872</v>
      </c>
      <c r="E9" s="299">
        <v>8.6283086307321391</v>
      </c>
      <c r="F9" s="299">
        <v>5.407062835022117</v>
      </c>
    </row>
    <row r="10" spans="1:6" ht="21" customHeight="1" thickBot="1" x14ac:dyDescent="0.4">
      <c r="A10" s="2" t="s">
        <v>173</v>
      </c>
      <c r="B10" s="299">
        <v>1.47122917131454</v>
      </c>
      <c r="C10" s="299">
        <v>25.594733012073828</v>
      </c>
      <c r="D10" s="299">
        <v>41.605061808370834</v>
      </c>
      <c r="E10" s="299">
        <v>31.328976008243455</v>
      </c>
      <c r="F10" s="299">
        <v>-45.868075633225928</v>
      </c>
    </row>
    <row r="11" spans="1:6" ht="21" customHeight="1" thickBot="1" x14ac:dyDescent="0.4">
      <c r="A11" s="2" t="s">
        <v>174</v>
      </c>
      <c r="B11" s="299">
        <v>3.0741515363419172</v>
      </c>
      <c r="C11" s="299">
        <v>50.773073216335462</v>
      </c>
      <c r="D11" s="299">
        <v>38.052885745573072</v>
      </c>
      <c r="E11" s="299">
        <v>8.0998895017515302</v>
      </c>
      <c r="F11" s="299">
        <v>7.6944495053527788</v>
      </c>
    </row>
    <row r="12" spans="1:6" ht="21" customHeight="1" thickBot="1" x14ac:dyDescent="0.4">
      <c r="A12" s="2" t="s">
        <v>175</v>
      </c>
      <c r="B12" s="299">
        <v>6.7005503774094146</v>
      </c>
      <c r="C12" s="299">
        <v>71.093062151781552</v>
      </c>
      <c r="D12" s="299">
        <v>19.698521349841013</v>
      </c>
      <c r="E12" s="299">
        <v>2.5078661209702009</v>
      </c>
      <c r="F12" s="299">
        <v>55.587225058379751</v>
      </c>
    </row>
    <row r="13" spans="1:6" ht="21" customHeight="1" thickBot="1" x14ac:dyDescent="0.4">
      <c r="A13" s="2" t="s">
        <v>176</v>
      </c>
      <c r="B13" s="299">
        <v>3.5536527115690011</v>
      </c>
      <c r="C13" s="299">
        <v>50.476925801224461</v>
      </c>
      <c r="D13" s="299">
        <v>39.340952968786119</v>
      </c>
      <c r="E13" s="299">
        <v>6.6284685184226149</v>
      </c>
      <c r="F13" s="299">
        <v>8.0611570255847269</v>
      </c>
    </row>
    <row r="14" spans="1:6" ht="21" customHeight="1" thickBot="1" x14ac:dyDescent="0.4">
      <c r="A14" s="2" t="s">
        <v>177</v>
      </c>
      <c r="B14" s="299">
        <v>4.9685808718360525</v>
      </c>
      <c r="C14" s="299">
        <v>58.761667090152244</v>
      </c>
      <c r="D14" s="299">
        <v>30.611263440187486</v>
      </c>
      <c r="E14" s="299">
        <v>5.6584885978263753</v>
      </c>
      <c r="F14" s="299">
        <v>27.460495923974435</v>
      </c>
    </row>
    <row r="15" spans="1:6" s="367" customFormat="1" ht="14.5" customHeight="1" x14ac:dyDescent="0.35">
      <c r="A15" s="367" t="s">
        <v>343</v>
      </c>
    </row>
    <row r="17" spans="1:1" x14ac:dyDescent="0.35">
      <c r="A17" s="20" t="s">
        <v>178</v>
      </c>
    </row>
  </sheetData>
  <hyperlinks>
    <hyperlink ref="A17" location="_ftnref1" display="_ftnref1" xr:uid="{4C3BD373-E0C4-4A2A-8372-B72FD7A37E03}"/>
    <hyperlink ref="F3" location="_ftn1" display="_ftn1" xr:uid="{CB667C7A-055D-43A0-904E-D7B2E3FF2AB7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141A-8D18-44D0-BBFA-1213FFA95F5B}">
  <dimension ref="A1:I25"/>
  <sheetViews>
    <sheetView topLeftCell="A15" workbookViewId="0">
      <selection activeCell="A25" sqref="A25:XFD25"/>
    </sheetView>
  </sheetViews>
  <sheetFormatPr baseColWidth="10" defaultRowHeight="14.5" x14ac:dyDescent="0.35"/>
  <cols>
    <col min="1" max="1" width="18.36328125" customWidth="1"/>
    <col min="2" max="2" width="14.26953125" customWidth="1"/>
    <col min="3" max="3" width="13" customWidth="1"/>
    <col min="4" max="4" width="19.08984375" customWidth="1"/>
    <col min="5" max="5" width="16.453125" bestFit="1" customWidth="1"/>
    <col min="6" max="6" width="10.81640625" bestFit="1" customWidth="1"/>
    <col min="7" max="7" width="7.26953125" bestFit="1" customWidth="1"/>
    <col min="8" max="8" width="17.453125" bestFit="1" customWidth="1"/>
    <col min="9" max="9" width="25" customWidth="1"/>
  </cols>
  <sheetData>
    <row r="1" spans="1:9" ht="39" customHeight="1" thickBot="1" x14ac:dyDescent="0.4">
      <c r="A1" s="208" t="s">
        <v>186</v>
      </c>
      <c r="B1" s="208"/>
      <c r="C1" s="208"/>
      <c r="D1" s="208"/>
      <c r="E1" s="208"/>
      <c r="F1" s="208"/>
      <c r="G1" s="208"/>
      <c r="H1" s="208"/>
      <c r="I1" s="208"/>
    </row>
    <row r="2" spans="1:9" ht="42" customHeight="1" thickBot="1" x14ac:dyDescent="0.4">
      <c r="A2" s="209" t="s">
        <v>224</v>
      </c>
      <c r="B2" s="209" t="s">
        <v>180</v>
      </c>
      <c r="C2" s="209"/>
      <c r="D2" s="209"/>
      <c r="E2" s="209"/>
      <c r="F2" s="210" t="s">
        <v>181</v>
      </c>
      <c r="G2" s="210"/>
      <c r="H2" s="210"/>
      <c r="I2" s="210"/>
    </row>
    <row r="3" spans="1:9" ht="15" thickBot="1" x14ac:dyDescent="0.4">
      <c r="A3" s="209"/>
      <c r="B3" s="99" t="s">
        <v>182</v>
      </c>
      <c r="C3" s="99" t="s">
        <v>163</v>
      </c>
      <c r="D3" s="99" t="s">
        <v>164</v>
      </c>
      <c r="E3" s="99" t="s">
        <v>165</v>
      </c>
      <c r="F3" s="99" t="s">
        <v>182</v>
      </c>
      <c r="G3" s="99" t="s">
        <v>163</v>
      </c>
      <c r="H3" s="99" t="s">
        <v>164</v>
      </c>
      <c r="I3" s="99" t="s">
        <v>165</v>
      </c>
    </row>
    <row r="4" spans="1:9" ht="16" thickBot="1" x14ac:dyDescent="0.4">
      <c r="A4" s="207" t="s">
        <v>0</v>
      </c>
      <c r="B4" s="207"/>
      <c r="C4" s="207"/>
      <c r="D4" s="207"/>
      <c r="E4" s="207"/>
      <c r="F4" s="207"/>
      <c r="G4" s="207"/>
      <c r="H4" s="207"/>
      <c r="I4" s="207"/>
    </row>
    <row r="5" spans="1:9" ht="16" thickBot="1" x14ac:dyDescent="0.4">
      <c r="A5" s="62" t="s">
        <v>1</v>
      </c>
      <c r="B5" s="300">
        <v>0.65111833406000497</v>
      </c>
      <c r="C5" s="300">
        <v>77.970231918964018</v>
      </c>
      <c r="D5" s="300">
        <v>19.276272121716058</v>
      </c>
      <c r="E5" s="300">
        <v>2.102377625260031</v>
      </c>
      <c r="F5" s="300">
        <v>2.9593556467408848</v>
      </c>
      <c r="G5" s="300">
        <v>63.140596833664517</v>
      </c>
      <c r="H5" s="300">
        <v>28.476533829511308</v>
      </c>
      <c r="I5" s="300">
        <v>5.4235136900834435</v>
      </c>
    </row>
    <row r="6" spans="1:9" ht="16" thickBot="1" x14ac:dyDescent="0.4">
      <c r="A6" s="62" t="s">
        <v>2</v>
      </c>
      <c r="B6" s="300">
        <v>1.3873693377115901</v>
      </c>
      <c r="C6" s="300">
        <v>75.76871646190132</v>
      </c>
      <c r="D6" s="300">
        <v>21.629154257310404</v>
      </c>
      <c r="E6" s="300">
        <v>1.2147599430767593</v>
      </c>
      <c r="F6" s="300">
        <v>0.27053791064098875</v>
      </c>
      <c r="G6" s="300">
        <v>68.005643456034392</v>
      </c>
      <c r="H6" s="300">
        <v>28.649083882116926</v>
      </c>
      <c r="I6" s="300">
        <v>3.0747347512078069</v>
      </c>
    </row>
    <row r="7" spans="1:9" ht="16" thickBot="1" x14ac:dyDescent="0.4">
      <c r="A7" s="62" t="s">
        <v>3</v>
      </c>
      <c r="B7" s="300">
        <v>13.989600550784726</v>
      </c>
      <c r="C7" s="300">
        <v>52.786681956935432</v>
      </c>
      <c r="D7" s="300">
        <v>31.76948890806181</v>
      </c>
      <c r="E7" s="300">
        <v>1.4542285842180287</v>
      </c>
      <c r="F7" s="300">
        <v>6.0442383017696564</v>
      </c>
      <c r="G7" s="300">
        <v>59.43467700506325</v>
      </c>
      <c r="H7" s="300">
        <v>27.829381145273281</v>
      </c>
      <c r="I7" s="300">
        <v>6.6917035478938471</v>
      </c>
    </row>
    <row r="8" spans="1:9" ht="16" thickBot="1" x14ac:dyDescent="0.4">
      <c r="A8" s="62" t="s">
        <v>4</v>
      </c>
      <c r="B8" s="300">
        <v>3.721528901787436</v>
      </c>
      <c r="C8" s="300">
        <v>69.9882253904496</v>
      </c>
      <c r="D8" s="300">
        <v>26.176917145698702</v>
      </c>
      <c r="E8" s="300">
        <v>0.11332856206412141</v>
      </c>
      <c r="F8" s="300">
        <v>5.7453456210324783</v>
      </c>
      <c r="G8" s="300">
        <v>57.545916873006952</v>
      </c>
      <c r="H8" s="300">
        <v>36.152176379682778</v>
      </c>
      <c r="I8" s="300">
        <v>0.55656112627776089</v>
      </c>
    </row>
    <row r="9" spans="1:9" ht="16" thickBot="1" x14ac:dyDescent="0.4">
      <c r="A9" s="62" t="s">
        <v>5</v>
      </c>
      <c r="B9" s="300">
        <v>5.3874227937107673</v>
      </c>
      <c r="C9" s="300">
        <v>62.428795307913333</v>
      </c>
      <c r="D9" s="300">
        <v>30.577033740518004</v>
      </c>
      <c r="E9" s="300">
        <v>1.6067481578580696</v>
      </c>
      <c r="F9" s="300">
        <v>4.0289764206663223</v>
      </c>
      <c r="G9" s="300">
        <v>70.057414091865695</v>
      </c>
      <c r="H9" s="300">
        <v>24.328689745133477</v>
      </c>
      <c r="I9" s="300">
        <v>1.5849197423345871</v>
      </c>
    </row>
    <row r="10" spans="1:9" ht="16" thickBot="1" x14ac:dyDescent="0.4">
      <c r="A10" s="62" t="s">
        <v>6</v>
      </c>
      <c r="B10" s="300">
        <v>0.2817006024645709</v>
      </c>
      <c r="C10" s="300">
        <v>47.340785845353068</v>
      </c>
      <c r="D10" s="300">
        <v>51.081633037836617</v>
      </c>
      <c r="E10" s="300">
        <v>1.2958805143457703</v>
      </c>
      <c r="F10" s="300">
        <v>0.21560350099047643</v>
      </c>
      <c r="G10" s="300">
        <v>47.41472507520443</v>
      </c>
      <c r="H10" s="300">
        <v>50.39120926178682</v>
      </c>
      <c r="I10" s="300">
        <v>1.9784621620182896</v>
      </c>
    </row>
    <row r="11" spans="1:9" ht="16" thickBot="1" x14ac:dyDescent="0.4">
      <c r="A11" s="62" t="s">
        <v>7</v>
      </c>
      <c r="B11" s="300">
        <v>4.0078186152970936</v>
      </c>
      <c r="C11" s="300">
        <v>70.502272185645069</v>
      </c>
      <c r="D11" s="300">
        <v>24.968829169489844</v>
      </c>
      <c r="E11" s="300">
        <v>0.52108002956793431</v>
      </c>
      <c r="F11" s="300">
        <v>2.6110245626432373</v>
      </c>
      <c r="G11" s="300">
        <v>81.935200584866351</v>
      </c>
      <c r="H11" s="300">
        <v>14.48833153105053</v>
      </c>
      <c r="I11" s="300">
        <v>0.96544332143985778</v>
      </c>
    </row>
    <row r="12" spans="1:9" ht="16" thickBot="1" x14ac:dyDescent="0.4">
      <c r="A12" s="62" t="s">
        <v>8</v>
      </c>
      <c r="B12" s="300">
        <v>26.762522031321996</v>
      </c>
      <c r="C12" s="300">
        <v>39.146944655351518</v>
      </c>
      <c r="D12" s="300">
        <v>34.090533313326311</v>
      </c>
      <c r="E12" s="300">
        <v>0</v>
      </c>
      <c r="F12" s="300">
        <v>5.6289118723591409</v>
      </c>
      <c r="G12" s="300">
        <v>39.571031912610948</v>
      </c>
      <c r="H12" s="300">
        <v>53.501645357245373</v>
      </c>
      <c r="I12" s="300">
        <v>1.2984108577843767</v>
      </c>
    </row>
    <row r="13" spans="1:9" ht="16" thickBot="1" x14ac:dyDescent="0.4">
      <c r="A13" s="96" t="s">
        <v>9</v>
      </c>
      <c r="B13" s="300">
        <v>4.3344598144856041</v>
      </c>
      <c r="C13" s="300">
        <v>69.77169130784155</v>
      </c>
      <c r="D13" s="300">
        <v>24.588349008424125</v>
      </c>
      <c r="E13" s="300">
        <v>1.3054998692485662</v>
      </c>
      <c r="F13" s="300">
        <v>6.5722950347399749</v>
      </c>
      <c r="G13" s="300">
        <v>47.152527836616436</v>
      </c>
      <c r="H13" s="300">
        <v>40.108230491931415</v>
      </c>
      <c r="I13" s="300">
        <v>6.1669466367119963</v>
      </c>
    </row>
    <row r="14" spans="1:9" ht="16" thickBot="1" x14ac:dyDescent="0.4">
      <c r="A14" s="96" t="s">
        <v>342</v>
      </c>
      <c r="B14" s="300">
        <v>0.4884134851181593</v>
      </c>
      <c r="C14" s="300">
        <v>47.473133673676109</v>
      </c>
      <c r="D14" s="300">
        <v>51.583905922906702</v>
      </c>
      <c r="E14" s="300">
        <v>0.45454691829894889</v>
      </c>
      <c r="F14" s="300">
        <v>0</v>
      </c>
      <c r="G14" s="300">
        <v>42.706373957260105</v>
      </c>
      <c r="H14" s="300">
        <v>56.839079124440886</v>
      </c>
      <c r="I14" s="300">
        <v>0.45454691829894889</v>
      </c>
    </row>
    <row r="15" spans="1:9" ht="16" thickBot="1" x14ac:dyDescent="0.4">
      <c r="A15" s="62" t="s">
        <v>291</v>
      </c>
      <c r="B15" s="300">
        <v>3.2206857687885093</v>
      </c>
      <c r="C15" s="300">
        <v>34.158682796339804</v>
      </c>
      <c r="D15" s="300">
        <v>57.549589370875808</v>
      </c>
      <c r="E15" s="300">
        <v>5.0710420639962717</v>
      </c>
      <c r="F15" s="300">
        <v>28.386806262456009</v>
      </c>
      <c r="G15" s="300">
        <v>9.1060874405393122</v>
      </c>
      <c r="H15" s="300">
        <v>29.228757405820421</v>
      </c>
      <c r="I15" s="300">
        <v>33.278348891184599</v>
      </c>
    </row>
    <row r="16" spans="1:9" ht="16" thickBot="1" x14ac:dyDescent="0.4">
      <c r="A16" s="207" t="s">
        <v>10</v>
      </c>
      <c r="B16" s="207"/>
      <c r="C16" s="207"/>
      <c r="D16" s="207"/>
      <c r="E16" s="207"/>
      <c r="F16" s="207"/>
      <c r="G16" s="207"/>
      <c r="H16" s="207"/>
      <c r="I16" s="207"/>
    </row>
    <row r="17" spans="1:9" ht="16" thickBot="1" x14ac:dyDescent="0.4">
      <c r="A17" s="95" t="s">
        <v>11</v>
      </c>
      <c r="B17" s="300">
        <v>6.6362764538769614</v>
      </c>
      <c r="C17" s="300">
        <v>64.590962657461276</v>
      </c>
      <c r="D17" s="300">
        <v>29.838890488853565</v>
      </c>
      <c r="E17" s="300">
        <v>1.317608909987384</v>
      </c>
      <c r="F17" s="300">
        <v>3.5040557125918963</v>
      </c>
      <c r="G17" s="300">
        <v>62.583234791689669</v>
      </c>
      <c r="H17" s="300">
        <v>30.344226362221793</v>
      </c>
      <c r="I17" s="300">
        <v>3.5684831334973479</v>
      </c>
    </row>
    <row r="18" spans="1:9" ht="16" thickBot="1" x14ac:dyDescent="0.4">
      <c r="A18" s="97" t="s">
        <v>73</v>
      </c>
      <c r="B18" s="300">
        <f>+B13</f>
        <v>4.3344598144856041</v>
      </c>
      <c r="C18" s="300">
        <f t="shared" ref="C18:I18" si="0">+C13</f>
        <v>69.77169130784155</v>
      </c>
      <c r="D18" s="300">
        <f t="shared" si="0"/>
        <v>24.588349008424125</v>
      </c>
      <c r="E18" s="300">
        <f t="shared" si="0"/>
        <v>1.3054998692485662</v>
      </c>
      <c r="F18" s="300">
        <f t="shared" si="0"/>
        <v>6.5722950347399749</v>
      </c>
      <c r="G18" s="300">
        <f t="shared" si="0"/>
        <v>47.152527836616436</v>
      </c>
      <c r="H18" s="300">
        <f t="shared" si="0"/>
        <v>40.108230491931415</v>
      </c>
      <c r="I18" s="300">
        <f t="shared" si="0"/>
        <v>6.1669466367119963</v>
      </c>
    </row>
    <row r="19" spans="1:9" ht="16" thickBot="1" x14ac:dyDescent="0.4">
      <c r="A19" s="97" t="s">
        <v>74</v>
      </c>
      <c r="B19" s="300">
        <v>8.7040990893969497</v>
      </c>
      <c r="C19" s="300">
        <v>65.676905853016493</v>
      </c>
      <c r="D19" s="300">
        <v>24.781625732386999</v>
      </c>
      <c r="E19" s="300">
        <v>0.83736932519873941</v>
      </c>
      <c r="F19" s="300">
        <v>7.4878403712730215</v>
      </c>
      <c r="G19" s="300">
        <v>54.673418623422464</v>
      </c>
      <c r="H19" s="300">
        <v>34.084249748719017</v>
      </c>
      <c r="I19" s="300">
        <v>3.7544912565846862</v>
      </c>
    </row>
    <row r="20" spans="1:9" ht="16" thickBot="1" x14ac:dyDescent="0.4">
      <c r="A20" s="95" t="s">
        <v>12</v>
      </c>
      <c r="B20" s="300">
        <v>4.2525379436984121</v>
      </c>
      <c r="C20" s="300">
        <v>64.590962657461276</v>
      </c>
      <c r="D20" s="300">
        <v>29.838890488853565</v>
      </c>
      <c r="E20" s="300">
        <v>1.317608909987384</v>
      </c>
      <c r="F20" s="300">
        <v>3.5040557125918963</v>
      </c>
      <c r="G20" s="300">
        <v>62.583234791689669</v>
      </c>
      <c r="H20" s="300">
        <v>30.344226362221793</v>
      </c>
      <c r="I20" s="300">
        <v>3.5684831334973479</v>
      </c>
    </row>
    <row r="21" spans="1:9" ht="16" thickBot="1" x14ac:dyDescent="0.4">
      <c r="A21" s="207" t="s">
        <v>183</v>
      </c>
      <c r="B21" s="207"/>
      <c r="C21" s="207"/>
      <c r="D21" s="207"/>
      <c r="E21" s="207"/>
      <c r="F21" s="207"/>
      <c r="G21" s="207"/>
      <c r="H21" s="207"/>
      <c r="I21" s="207"/>
    </row>
    <row r="22" spans="1:9" ht="16" thickBot="1" x14ac:dyDescent="0.4">
      <c r="A22" s="62" t="s">
        <v>17</v>
      </c>
      <c r="B22" s="300">
        <v>4.992363422579766</v>
      </c>
      <c r="C22" s="300">
        <v>66.195995774166207</v>
      </c>
      <c r="D22" s="300">
        <v>27.696105193499221</v>
      </c>
      <c r="E22" s="300">
        <v>1.1155356097568847</v>
      </c>
      <c r="F22" s="300">
        <v>4.1196773312836825</v>
      </c>
      <c r="G22" s="300">
        <v>59.91671398654357</v>
      </c>
      <c r="H22" s="300">
        <v>32.29074906391763</v>
      </c>
      <c r="I22" s="300">
        <v>3.6728596182571036</v>
      </c>
    </row>
    <row r="23" spans="1:9" ht="16" thickBot="1" x14ac:dyDescent="0.4">
      <c r="A23" s="62" t="s">
        <v>21</v>
      </c>
      <c r="B23" s="300">
        <v>3.4501755755265942</v>
      </c>
      <c r="C23" s="300">
        <v>56.336048556670939</v>
      </c>
      <c r="D23" s="300">
        <v>37.486924468315877</v>
      </c>
      <c r="E23" s="300">
        <v>2.7268513994865993</v>
      </c>
      <c r="F23" s="300">
        <v>7.5890629688131455</v>
      </c>
      <c r="G23" s="300">
        <v>56.748294421534759</v>
      </c>
      <c r="H23" s="300">
        <v>29.200610386196779</v>
      </c>
      <c r="I23" s="300">
        <v>6.4620322234553678</v>
      </c>
    </row>
    <row r="24" spans="1:9" ht="16" thickBot="1" x14ac:dyDescent="0.4">
      <c r="A24" s="18" t="s">
        <v>14</v>
      </c>
      <c r="B24" s="301">
        <v>4.8622978486229202</v>
      </c>
      <c r="C24" s="301">
        <v>65.36442412323008</v>
      </c>
      <c r="D24" s="301">
        <v>28.521846708010845</v>
      </c>
      <c r="E24" s="301">
        <v>1.2514313201383489</v>
      </c>
      <c r="F24" s="301">
        <v>4.41227958144745</v>
      </c>
      <c r="G24" s="301">
        <v>59.649494717473175</v>
      </c>
      <c r="H24" s="301">
        <v>32.030131875491499</v>
      </c>
      <c r="I24" s="301">
        <v>3.9080938255899369</v>
      </c>
    </row>
    <row r="25" spans="1:9" s="367" customFormat="1" ht="14.5" customHeight="1" x14ac:dyDescent="0.35">
      <c r="A25" s="367" t="s">
        <v>343</v>
      </c>
    </row>
  </sheetData>
  <mergeCells count="7">
    <mergeCell ref="A21:I21"/>
    <mergeCell ref="A4:I4"/>
    <mergeCell ref="A1:I1"/>
    <mergeCell ref="B2:E2"/>
    <mergeCell ref="F2:I2"/>
    <mergeCell ref="A2:A3"/>
    <mergeCell ref="A16:I1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B429D-E36B-4EF2-8F29-B649A09B909B}">
  <dimension ref="A2:I28"/>
  <sheetViews>
    <sheetView topLeftCell="A11" workbookViewId="0">
      <selection activeCell="A26" sqref="A26:XFD26"/>
    </sheetView>
  </sheetViews>
  <sheetFormatPr baseColWidth="10" defaultRowHeight="14.5" x14ac:dyDescent="0.35"/>
  <cols>
    <col min="1" max="1" width="26.81640625" customWidth="1"/>
    <col min="2" max="2" width="10.81640625" bestFit="1" customWidth="1"/>
    <col min="3" max="3" width="7.26953125" bestFit="1" customWidth="1"/>
    <col min="4" max="4" width="39.54296875" bestFit="1" customWidth="1"/>
    <col min="5" max="5" width="16.453125" bestFit="1" customWidth="1"/>
    <col min="6" max="6" width="10.81640625" bestFit="1" customWidth="1"/>
    <col min="7" max="7" width="7.26953125" bestFit="1" customWidth="1"/>
    <col min="8" max="8" width="17.453125" bestFit="1" customWidth="1"/>
    <col min="9" max="9" width="16.453125" bestFit="1" customWidth="1"/>
  </cols>
  <sheetData>
    <row r="2" spans="1:9" ht="56.25" customHeight="1" thickBot="1" x14ac:dyDescent="0.4">
      <c r="A2" s="208" t="s">
        <v>187</v>
      </c>
      <c r="B2" s="208"/>
      <c r="C2" s="208"/>
      <c r="D2" s="208"/>
      <c r="E2" s="208"/>
      <c r="F2" s="208"/>
      <c r="G2" s="208"/>
      <c r="H2" s="208"/>
      <c r="I2" s="208"/>
    </row>
    <row r="3" spans="1:9" ht="15.75" customHeight="1" thickBot="1" x14ac:dyDescent="0.4">
      <c r="A3" s="209" t="s">
        <v>224</v>
      </c>
      <c r="B3" s="209" t="s">
        <v>184</v>
      </c>
      <c r="C3" s="209"/>
      <c r="D3" s="209"/>
      <c r="E3" s="209"/>
      <c r="F3" s="210" t="s">
        <v>185</v>
      </c>
      <c r="G3" s="210"/>
      <c r="H3" s="210"/>
      <c r="I3" s="210"/>
    </row>
    <row r="4" spans="1:9" ht="27.75" customHeight="1" thickBot="1" x14ac:dyDescent="0.4">
      <c r="A4" s="209"/>
      <c r="B4" s="99" t="s">
        <v>182</v>
      </c>
      <c r="C4" s="99" t="s">
        <v>163</v>
      </c>
      <c r="D4" s="99" t="s">
        <v>164</v>
      </c>
      <c r="E4" s="99" t="s">
        <v>165</v>
      </c>
      <c r="F4" s="99" t="s">
        <v>182</v>
      </c>
      <c r="G4" s="99" t="s">
        <v>163</v>
      </c>
      <c r="H4" s="99" t="s">
        <v>164</v>
      </c>
      <c r="I4" s="99" t="s">
        <v>165</v>
      </c>
    </row>
    <row r="5" spans="1:9" ht="16" thickBot="1" x14ac:dyDescent="0.4">
      <c r="A5" s="207" t="s">
        <v>0</v>
      </c>
      <c r="B5" s="207"/>
      <c r="C5" s="207"/>
      <c r="D5" s="207"/>
      <c r="E5" s="207"/>
      <c r="F5" s="207"/>
      <c r="G5" s="207"/>
      <c r="H5" s="207"/>
      <c r="I5" s="207"/>
    </row>
    <row r="6" spans="1:9" ht="16" thickBot="1" x14ac:dyDescent="0.4">
      <c r="A6" s="62" t="s">
        <v>1</v>
      </c>
      <c r="B6" s="300">
        <v>1.6584656919488066</v>
      </c>
      <c r="C6" s="300">
        <v>53.516964546057267</v>
      </c>
      <c r="D6" s="300">
        <v>32.254912231511895</v>
      </c>
      <c r="E6" s="300">
        <v>12.569657530482115</v>
      </c>
      <c r="F6" s="300">
        <v>1.0677409570432972</v>
      </c>
      <c r="G6" s="300">
        <v>16.552451060315232</v>
      </c>
      <c r="H6" s="300">
        <v>26.931802202271658</v>
      </c>
      <c r="I6" s="300">
        <v>55.448005780369883</v>
      </c>
    </row>
    <row r="7" spans="1:9" ht="16" thickBot="1" x14ac:dyDescent="0.4">
      <c r="A7" s="62" t="s">
        <v>2</v>
      </c>
      <c r="B7" s="300">
        <v>0.36792633588068169</v>
      </c>
      <c r="C7" s="300">
        <v>69.882467612820548</v>
      </c>
      <c r="D7" s="300">
        <v>27.453779157578946</v>
      </c>
      <c r="E7" s="300">
        <v>2.2958268937198278</v>
      </c>
      <c r="F7" s="300">
        <v>0.35386896063689111</v>
      </c>
      <c r="G7" s="300">
        <v>53.106847708738115</v>
      </c>
      <c r="H7" s="300">
        <v>34.966645894025632</v>
      </c>
      <c r="I7" s="300">
        <v>11.572637436599601</v>
      </c>
    </row>
    <row r="8" spans="1:9" ht="16" thickBot="1" x14ac:dyDescent="0.4">
      <c r="A8" s="62" t="s">
        <v>3</v>
      </c>
      <c r="B8" s="300">
        <v>9.6481035762670206</v>
      </c>
      <c r="C8" s="300">
        <v>39.651076769076724</v>
      </c>
      <c r="D8" s="300">
        <v>34.114389014185555</v>
      </c>
      <c r="E8" s="300">
        <v>16.586430640470713</v>
      </c>
      <c r="F8" s="300">
        <v>5.8277872111519615</v>
      </c>
      <c r="G8" s="300">
        <v>22.118997085317712</v>
      </c>
      <c r="H8" s="300">
        <v>27.506872340151801</v>
      </c>
      <c r="I8" s="300">
        <v>44.546343363378647</v>
      </c>
    </row>
    <row r="9" spans="1:9" ht="16" thickBot="1" x14ac:dyDescent="0.4">
      <c r="A9" s="62" t="s">
        <v>346</v>
      </c>
      <c r="B9" s="300">
        <v>3.7628453325393116</v>
      </c>
      <c r="C9" s="300">
        <v>42.713512031484889</v>
      </c>
      <c r="D9" s="300">
        <v>45.894536481697358</v>
      </c>
      <c r="E9" s="300">
        <v>7.6291061542784258</v>
      </c>
      <c r="F9" s="300">
        <v>0.77984335451219311</v>
      </c>
      <c r="G9" s="300">
        <v>13.87339631569022</v>
      </c>
      <c r="H9" s="300">
        <v>63.119591215341799</v>
      </c>
      <c r="I9" s="300">
        <v>22.227169114455648</v>
      </c>
    </row>
    <row r="10" spans="1:9" ht="16" thickBot="1" x14ac:dyDescent="0.4">
      <c r="A10" s="62" t="s">
        <v>5</v>
      </c>
      <c r="B10" s="300">
        <v>6.8957500022324121</v>
      </c>
      <c r="C10" s="300">
        <v>42.311748489893581</v>
      </c>
      <c r="D10" s="300">
        <v>43.438227342950313</v>
      </c>
      <c r="E10" s="300">
        <v>7.3542741649238037</v>
      </c>
      <c r="F10" s="300">
        <v>0.93327898643990947</v>
      </c>
      <c r="G10" s="300">
        <v>10.515462353604024</v>
      </c>
      <c r="H10" s="300">
        <v>39.791178544582628</v>
      </c>
      <c r="I10" s="300">
        <v>48.760080115373569</v>
      </c>
    </row>
    <row r="11" spans="1:9" ht="16" thickBot="1" x14ac:dyDescent="0.4">
      <c r="A11" s="62" t="s">
        <v>6</v>
      </c>
      <c r="B11" s="300">
        <v>0.18131433801874011</v>
      </c>
      <c r="C11" s="300">
        <v>37.109144218104312</v>
      </c>
      <c r="D11" s="300">
        <v>56.05779025059762</v>
      </c>
      <c r="E11" s="300">
        <v>6.6517511932793729</v>
      </c>
      <c r="F11" s="300">
        <v>0.18131433801874011</v>
      </c>
      <c r="G11" s="300">
        <v>21.071024816872331</v>
      </c>
      <c r="H11" s="300">
        <v>48.41017925273043</v>
      </c>
      <c r="I11" s="300">
        <v>30.337481592378513</v>
      </c>
    </row>
    <row r="12" spans="1:9" ht="16" thickBot="1" x14ac:dyDescent="0.4">
      <c r="A12" s="62" t="s">
        <v>7</v>
      </c>
      <c r="B12" s="300">
        <v>2.9139234195329737</v>
      </c>
      <c r="C12" s="300">
        <v>54.028091923781659</v>
      </c>
      <c r="D12" s="300">
        <v>39.183884863451581</v>
      </c>
      <c r="E12" s="300">
        <v>3.8740997932336594</v>
      </c>
      <c r="F12" s="300">
        <v>0.19370753196740692</v>
      </c>
      <c r="G12" s="300">
        <v>25.535110531876249</v>
      </c>
      <c r="H12" s="300">
        <v>47.415623344394639</v>
      </c>
      <c r="I12" s="300">
        <v>26.855558591761643</v>
      </c>
    </row>
    <row r="13" spans="1:9" ht="16" thickBot="1" x14ac:dyDescent="0.4">
      <c r="A13" s="62" t="s">
        <v>8</v>
      </c>
      <c r="B13" s="300">
        <v>5.8669984179872747</v>
      </c>
      <c r="C13" s="300">
        <v>15.789637587189937</v>
      </c>
      <c r="D13" s="300">
        <v>43.686410342202244</v>
      </c>
      <c r="E13" s="300">
        <v>34.656953652620331</v>
      </c>
      <c r="F13" s="300">
        <v>2.2327911107385994</v>
      </c>
      <c r="G13" s="300">
        <v>14.028189924323897</v>
      </c>
      <c r="H13" s="300">
        <v>45.838606181348212</v>
      </c>
      <c r="I13" s="300">
        <v>37.90041278358909</v>
      </c>
    </row>
    <row r="14" spans="1:9" ht="16" thickBot="1" x14ac:dyDescent="0.4">
      <c r="A14" s="96" t="s">
        <v>9</v>
      </c>
      <c r="B14" s="300">
        <v>6.3181119033957591</v>
      </c>
      <c r="C14" s="300">
        <v>57.802976567603523</v>
      </c>
      <c r="D14" s="300">
        <v>33.61352902808715</v>
      </c>
      <c r="E14" s="300">
        <v>2.2653825009134225</v>
      </c>
      <c r="F14" s="300">
        <v>0.8914208177229771</v>
      </c>
      <c r="G14" s="300">
        <v>49.452478970492834</v>
      </c>
      <c r="H14" s="300">
        <v>46.611999045891636</v>
      </c>
      <c r="I14" s="300">
        <v>3.0441011658923927</v>
      </c>
    </row>
    <row r="15" spans="1:9" ht="16" thickBot="1" x14ac:dyDescent="0.4">
      <c r="A15" s="96" t="s">
        <v>342</v>
      </c>
      <c r="B15" s="300">
        <v>0</v>
      </c>
      <c r="C15" s="300">
        <v>44.66339491531641</v>
      </c>
      <c r="D15" s="300">
        <v>54.882058166384553</v>
      </c>
      <c r="E15" s="300">
        <v>0.45454691829894889</v>
      </c>
      <c r="F15" s="300">
        <v>0</v>
      </c>
      <c r="G15" s="300">
        <v>37.111205863050664</v>
      </c>
      <c r="H15" s="300">
        <v>61.51684346885434</v>
      </c>
      <c r="I15" s="300">
        <v>1.3719506680949753</v>
      </c>
    </row>
    <row r="16" spans="1:9" ht="16" thickBot="1" x14ac:dyDescent="0.4">
      <c r="A16" s="62" t="s">
        <v>347</v>
      </c>
      <c r="B16" s="300">
        <v>0.97049159282748521</v>
      </c>
      <c r="C16" s="300">
        <v>11.342690837053498</v>
      </c>
      <c r="D16" s="300">
        <v>48.69461653775695</v>
      </c>
      <c r="E16" s="300">
        <v>38.99220103236248</v>
      </c>
      <c r="F16" s="300">
        <v>0</v>
      </c>
      <c r="G16" s="300">
        <v>0.13910558720018115</v>
      </c>
      <c r="H16" s="300">
        <v>16.02149673721609</v>
      </c>
      <c r="I16" s="300">
        <v>83.839397675583896</v>
      </c>
    </row>
    <row r="17" spans="1:9" ht="16" thickBot="1" x14ac:dyDescent="0.4">
      <c r="A17" s="207" t="s">
        <v>10</v>
      </c>
      <c r="B17" s="207"/>
      <c r="C17" s="207"/>
      <c r="D17" s="207"/>
      <c r="E17" s="207"/>
      <c r="F17" s="207"/>
      <c r="G17" s="207"/>
      <c r="H17" s="207"/>
      <c r="I17" s="207"/>
    </row>
    <row r="18" spans="1:9" ht="16" thickBot="1" x14ac:dyDescent="0.4">
      <c r="A18" s="62" t="s">
        <v>11</v>
      </c>
      <c r="B18" s="300">
        <v>6.8575675041851438</v>
      </c>
      <c r="C18" s="300">
        <v>52.385542245878625</v>
      </c>
      <c r="D18" s="300">
        <v>36.234491968000633</v>
      </c>
      <c r="E18" s="300">
        <v>4.5223982819345965</v>
      </c>
      <c r="F18" s="300">
        <v>3.1700170101600222</v>
      </c>
      <c r="G18" s="300">
        <v>41.972365385407137</v>
      </c>
      <c r="H18" s="300">
        <v>43.001366350692777</v>
      </c>
      <c r="I18" s="300">
        <v>11.856251253739035</v>
      </c>
    </row>
    <row r="19" spans="1:9" ht="16" thickBot="1" x14ac:dyDescent="0.4">
      <c r="A19" s="97" t="s">
        <v>73</v>
      </c>
      <c r="B19" s="300">
        <v>6.3181119033957591</v>
      </c>
      <c r="C19" s="300">
        <v>57.802976567603523</v>
      </c>
      <c r="D19" s="300">
        <v>33.61352902808715</v>
      </c>
      <c r="E19" s="300">
        <v>2.2653825009134225</v>
      </c>
      <c r="F19" s="300">
        <v>0.8914208177229771</v>
      </c>
      <c r="G19" s="300">
        <v>49.452478970492834</v>
      </c>
      <c r="H19" s="300">
        <v>46.611999045891636</v>
      </c>
      <c r="I19" s="300">
        <v>3.0441011658923927</v>
      </c>
    </row>
    <row r="20" spans="1:9" ht="16" thickBot="1" x14ac:dyDescent="0.4">
      <c r="A20" s="97" t="s">
        <v>74</v>
      </c>
      <c r="B20" s="300">
        <v>7.3421840818398376</v>
      </c>
      <c r="C20" s="300">
        <v>47.518823878656264</v>
      </c>
      <c r="D20" s="300">
        <v>38.589017694014125</v>
      </c>
      <c r="E20" s="300">
        <v>6.5499743454890815</v>
      </c>
      <c r="F20" s="300">
        <v>5.2169797018437301</v>
      </c>
      <c r="G20" s="300">
        <v>35.252651954371693</v>
      </c>
      <c r="H20" s="300">
        <v>39.757776966590576</v>
      </c>
      <c r="I20" s="300">
        <v>19.772591377193262</v>
      </c>
    </row>
    <row r="21" spans="1:9" ht="16" thickBot="1" x14ac:dyDescent="0.4">
      <c r="A21" s="62" t="s">
        <v>12</v>
      </c>
      <c r="B21" s="300">
        <v>3.532131193419858</v>
      </c>
      <c r="C21" s="300">
        <v>46.923586946923017</v>
      </c>
      <c r="D21" s="300">
        <v>39.504671256909226</v>
      </c>
      <c r="E21" s="300">
        <v>10.039610602748782</v>
      </c>
      <c r="F21" s="300">
        <v>0.88731417480146946</v>
      </c>
      <c r="G21" s="300">
        <v>19.965339551930271</v>
      </c>
      <c r="H21" s="300">
        <v>41.125117731000266</v>
      </c>
      <c r="I21" s="300">
        <v>38.022228542268877</v>
      </c>
    </row>
    <row r="22" spans="1:9" ht="16" thickBot="1" x14ac:dyDescent="0.4">
      <c r="A22" s="207" t="s">
        <v>183</v>
      </c>
      <c r="B22" s="207"/>
      <c r="C22" s="207"/>
      <c r="D22" s="207"/>
      <c r="E22" s="207"/>
      <c r="F22" s="207"/>
      <c r="G22" s="207"/>
      <c r="H22" s="207"/>
      <c r="I22" s="207"/>
    </row>
    <row r="23" spans="1:9" ht="16" thickBot="1" x14ac:dyDescent="0.4">
      <c r="A23" s="62" t="s">
        <v>17</v>
      </c>
      <c r="B23" s="300">
        <v>4.3245031064193267</v>
      </c>
      <c r="C23" s="300">
        <v>48.36528569707518</v>
      </c>
      <c r="D23" s="300">
        <v>38.658819771267133</v>
      </c>
      <c r="E23" s="300">
        <v>8.6513914252405044</v>
      </c>
      <c r="F23" s="300">
        <v>1.410648154218086</v>
      </c>
      <c r="G23" s="300">
        <v>24.974462578527952</v>
      </c>
      <c r="H23" s="300">
        <v>41.842684679278911</v>
      </c>
      <c r="I23" s="300">
        <v>31.772204587977633</v>
      </c>
    </row>
    <row r="24" spans="1:9" ht="16" thickBot="1" x14ac:dyDescent="0.4">
      <c r="A24" s="62" t="s">
        <v>21</v>
      </c>
      <c r="B24" s="300">
        <v>5.0154596040039703</v>
      </c>
      <c r="C24" s="300">
        <v>47.837275409466365</v>
      </c>
      <c r="D24" s="300">
        <v>38.769566315519945</v>
      </c>
      <c r="E24" s="300">
        <v>8.3776986710097354</v>
      </c>
      <c r="F24" s="300">
        <v>2.1289574307315853</v>
      </c>
      <c r="G24" s="300">
        <v>32.329010714516663</v>
      </c>
      <c r="H24" s="300">
        <v>39.025189683885017</v>
      </c>
      <c r="I24" s="300">
        <v>26.516842170866788</v>
      </c>
    </row>
    <row r="25" spans="1:9" ht="16" thickBot="1" x14ac:dyDescent="0.4">
      <c r="A25" s="18" t="s">
        <v>14</v>
      </c>
      <c r="B25" s="301">
        <v>4.3827772353520027</v>
      </c>
      <c r="C25" s="301">
        <v>48.320754182160123</v>
      </c>
      <c r="D25" s="301">
        <v>38.668159951757872</v>
      </c>
      <c r="E25" s="301">
        <v>8.6283086307321391</v>
      </c>
      <c r="F25" s="301">
        <v>1.47122917131454</v>
      </c>
      <c r="G25" s="301">
        <v>25.594733012073828</v>
      </c>
      <c r="H25" s="301">
        <v>41.605061808370834</v>
      </c>
      <c r="I25" s="301">
        <v>31.328976008243455</v>
      </c>
    </row>
    <row r="26" spans="1:9" s="367" customFormat="1" ht="14.5" customHeight="1" x14ac:dyDescent="0.35">
      <c r="A26" s="367" t="s">
        <v>343</v>
      </c>
    </row>
    <row r="27" spans="1:9" x14ac:dyDescent="0.35">
      <c r="A27" s="124"/>
      <c r="B27" s="124"/>
      <c r="C27" s="124"/>
      <c r="D27" s="124"/>
      <c r="E27" s="124"/>
      <c r="F27" s="124"/>
      <c r="G27" s="124"/>
      <c r="H27" s="124"/>
      <c r="I27" s="124"/>
    </row>
    <row r="28" spans="1:9" x14ac:dyDescent="0.35">
      <c r="A28" s="124"/>
      <c r="B28" s="124"/>
      <c r="C28" s="124"/>
      <c r="D28" s="124"/>
      <c r="E28" s="124"/>
      <c r="F28" s="124"/>
      <c r="G28" s="124"/>
      <c r="H28" s="124"/>
      <c r="I28" s="124"/>
    </row>
  </sheetData>
  <mergeCells count="7">
    <mergeCell ref="B3:E3"/>
    <mergeCell ref="F3:I3"/>
    <mergeCell ref="A2:I2"/>
    <mergeCell ref="A3:A4"/>
    <mergeCell ref="A22:I22"/>
    <mergeCell ref="A17:I17"/>
    <mergeCell ref="A5:I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221B-3943-47A7-9A06-DA3019C53B3F}">
  <dimension ref="A2:J33"/>
  <sheetViews>
    <sheetView topLeftCell="A14" workbookViewId="0">
      <selection activeCell="A27" sqref="A27:XFD27"/>
    </sheetView>
  </sheetViews>
  <sheetFormatPr baseColWidth="10" defaultRowHeight="14.5" x14ac:dyDescent="0.35"/>
  <cols>
    <col min="1" max="1" width="26.1796875" customWidth="1"/>
    <col min="9" max="9" width="14.90625" customWidth="1"/>
  </cols>
  <sheetData>
    <row r="2" spans="1:10" ht="15.5" x14ac:dyDescent="0.35">
      <c r="A2" s="34" t="s">
        <v>190</v>
      </c>
      <c r="J2" s="124"/>
    </row>
    <row r="3" spans="1:10" ht="16" thickBot="1" x14ac:dyDescent="0.4">
      <c r="A3" s="34"/>
      <c r="J3" s="124"/>
    </row>
    <row r="4" spans="1:10" ht="31.75" customHeight="1" thickBot="1" x14ac:dyDescent="0.4">
      <c r="A4" s="209" t="s">
        <v>224</v>
      </c>
      <c r="B4" s="209" t="s">
        <v>188</v>
      </c>
      <c r="C4" s="209"/>
      <c r="D4" s="209"/>
      <c r="E4" s="209"/>
      <c r="F4" s="210" t="s">
        <v>189</v>
      </c>
      <c r="G4" s="210"/>
      <c r="H4" s="210"/>
      <c r="I4" s="210"/>
      <c r="J4" s="124"/>
    </row>
    <row r="5" spans="1:10" ht="42.5" thickBot="1" x14ac:dyDescent="0.4">
      <c r="A5" s="209"/>
      <c r="B5" s="98" t="s">
        <v>182</v>
      </c>
      <c r="C5" s="98" t="s">
        <v>163</v>
      </c>
      <c r="D5" s="98" t="s">
        <v>164</v>
      </c>
      <c r="E5" s="98" t="s">
        <v>165</v>
      </c>
      <c r="F5" s="98" t="s">
        <v>182</v>
      </c>
      <c r="G5" s="98" t="s">
        <v>163</v>
      </c>
      <c r="H5" s="98" t="s">
        <v>164</v>
      </c>
      <c r="I5" s="98" t="s">
        <v>165</v>
      </c>
      <c r="J5" s="124"/>
    </row>
    <row r="6" spans="1:10" ht="16" thickBot="1" x14ac:dyDescent="0.4">
      <c r="A6" s="100" t="s">
        <v>0</v>
      </c>
      <c r="B6" s="100"/>
      <c r="C6" s="100"/>
      <c r="D6" s="100"/>
      <c r="E6" s="100"/>
      <c r="F6" s="100"/>
      <c r="G6" s="100"/>
      <c r="H6" s="100"/>
      <c r="I6" s="100"/>
      <c r="J6" s="124"/>
    </row>
    <row r="7" spans="1:10" ht="16" thickBot="1" x14ac:dyDescent="0.4">
      <c r="A7" s="62" t="s">
        <v>1</v>
      </c>
      <c r="B7" s="300">
        <v>0.62738928023223262</v>
      </c>
      <c r="C7" s="300">
        <v>52.917932762291983</v>
      </c>
      <c r="D7" s="300">
        <v>33.907613492590073</v>
      </c>
      <c r="E7" s="300">
        <v>12.547064464885841</v>
      </c>
      <c r="F7" s="300">
        <v>0.8108900160050394</v>
      </c>
      <c r="G7" s="300">
        <v>52.163672330660575</v>
      </c>
      <c r="H7" s="300">
        <v>36.922623098727477</v>
      </c>
      <c r="I7" s="300">
        <v>10.102814554607003</v>
      </c>
      <c r="J7" s="124"/>
    </row>
    <row r="8" spans="1:10" ht="16" thickBot="1" x14ac:dyDescent="0.4">
      <c r="A8" s="62" t="s">
        <v>2</v>
      </c>
      <c r="B8" s="300">
        <v>0.17302822236799276</v>
      </c>
      <c r="C8" s="300">
        <v>68.261133425499949</v>
      </c>
      <c r="D8" s="300">
        <v>29.546125047001254</v>
      </c>
      <c r="E8" s="300">
        <v>2.0197133051309275</v>
      </c>
      <c r="F8" s="300">
        <v>9.4456279325906278E-2</v>
      </c>
      <c r="G8" s="300">
        <v>77.386903822227055</v>
      </c>
      <c r="H8" s="300">
        <v>21.178766694544706</v>
      </c>
      <c r="I8" s="300">
        <v>1.3398732039023984</v>
      </c>
      <c r="J8" s="124"/>
    </row>
    <row r="9" spans="1:10" ht="16" thickBot="1" x14ac:dyDescent="0.4">
      <c r="A9" s="62" t="s">
        <v>3</v>
      </c>
      <c r="B9" s="300">
        <v>9.8856684043698699</v>
      </c>
      <c r="C9" s="300">
        <v>47.649640912712222</v>
      </c>
      <c r="D9" s="300">
        <v>31.068855081917846</v>
      </c>
      <c r="E9" s="300">
        <v>11.395835601000064</v>
      </c>
      <c r="F9" s="300">
        <v>11.697913544450836</v>
      </c>
      <c r="G9" s="300">
        <v>50.986419695539261</v>
      </c>
      <c r="H9" s="300">
        <v>29.735701256624143</v>
      </c>
      <c r="I9" s="300">
        <v>7.5799655033857842</v>
      </c>
      <c r="J9" s="124"/>
    </row>
    <row r="10" spans="1:10" ht="16" thickBot="1" x14ac:dyDescent="0.4">
      <c r="A10" s="62" t="s">
        <v>346</v>
      </c>
      <c r="B10" s="300">
        <v>2.3879799379551594</v>
      </c>
      <c r="C10" s="300">
        <v>52.48644447799682</v>
      </c>
      <c r="D10" s="300">
        <v>41.759683652451095</v>
      </c>
      <c r="E10" s="300">
        <v>3.3658919315969196</v>
      </c>
      <c r="F10" s="300">
        <v>7.5377880566695561</v>
      </c>
      <c r="G10" s="300">
        <v>62.307618314409339</v>
      </c>
      <c r="H10" s="300">
        <v>26.984606884563316</v>
      </c>
      <c r="I10" s="300">
        <v>3.1699867443576322</v>
      </c>
      <c r="J10" s="124"/>
    </row>
    <row r="11" spans="1:10" ht="16" thickBot="1" x14ac:dyDescent="0.4">
      <c r="A11" s="62" t="s">
        <v>5</v>
      </c>
      <c r="B11" s="300">
        <v>3.4316942705496589</v>
      </c>
      <c r="C11" s="300">
        <v>46.781816094777732</v>
      </c>
      <c r="D11" s="300">
        <v>31.166212488211791</v>
      </c>
      <c r="E11" s="300">
        <v>18.620277146460918</v>
      </c>
      <c r="F11" s="300">
        <v>7.6855705686333557</v>
      </c>
      <c r="G11" s="300">
        <v>63.399251521762523</v>
      </c>
      <c r="H11" s="300">
        <v>23.616608345325126</v>
      </c>
      <c r="I11" s="300">
        <v>5.298569564279072</v>
      </c>
      <c r="J11" s="124"/>
    </row>
    <row r="12" spans="1:10" ht="16" thickBot="1" x14ac:dyDescent="0.4">
      <c r="A12" s="62" t="s">
        <v>6</v>
      </c>
      <c r="B12" s="300">
        <v>0.18131433801874011</v>
      </c>
      <c r="C12" s="300">
        <v>32.617434758052951</v>
      </c>
      <c r="D12" s="300">
        <v>61.713452864407593</v>
      </c>
      <c r="E12" s="300">
        <v>5.4877980395207411</v>
      </c>
      <c r="F12" s="300">
        <v>0.26781739567950924</v>
      </c>
      <c r="G12" s="300">
        <v>24.047477234258267</v>
      </c>
      <c r="H12" s="300">
        <v>61.372338163943475</v>
      </c>
      <c r="I12" s="300">
        <v>14.312367206118786</v>
      </c>
      <c r="J12" s="124"/>
    </row>
    <row r="13" spans="1:10" ht="16" thickBot="1" x14ac:dyDescent="0.4">
      <c r="A13" s="62" t="s">
        <v>7</v>
      </c>
      <c r="B13" s="300">
        <v>2.3196072749718901</v>
      </c>
      <c r="C13" s="300">
        <v>56.248774141948601</v>
      </c>
      <c r="D13" s="300">
        <v>39.460590620961632</v>
      </c>
      <c r="E13" s="300">
        <v>1.9710279621177398</v>
      </c>
      <c r="F13" s="300">
        <v>4.1221709440905672</v>
      </c>
      <c r="G13" s="300">
        <v>77.001202747319923</v>
      </c>
      <c r="H13" s="300">
        <v>18.876626308589483</v>
      </c>
      <c r="I13" s="300">
        <v>0</v>
      </c>
      <c r="J13" s="124"/>
    </row>
    <row r="14" spans="1:10" ht="16" thickBot="1" x14ac:dyDescent="0.4">
      <c r="A14" s="62" t="s">
        <v>8</v>
      </c>
      <c r="B14" s="300">
        <v>7.6285228045672309</v>
      </c>
      <c r="C14" s="300">
        <v>15.513217291870628</v>
      </c>
      <c r="D14" s="300">
        <v>51.028371611218773</v>
      </c>
      <c r="E14" s="300">
        <v>25.829888292343128</v>
      </c>
      <c r="F14" s="300">
        <v>6.9796352973323872</v>
      </c>
      <c r="G14" s="300">
        <v>10.68040852248097</v>
      </c>
      <c r="H14" s="300">
        <v>55.78650649194423</v>
      </c>
      <c r="I14" s="300">
        <v>26.553449688242232</v>
      </c>
      <c r="J14" s="124"/>
    </row>
    <row r="15" spans="1:10" ht="16" thickBot="1" x14ac:dyDescent="0.4">
      <c r="A15" s="96" t="s">
        <v>9</v>
      </c>
      <c r="B15" s="300">
        <v>3.0302540524903989</v>
      </c>
      <c r="C15" s="300">
        <v>52.986893654145916</v>
      </c>
      <c r="D15" s="300">
        <v>42.797957474922448</v>
      </c>
      <c r="E15" s="300">
        <v>1.1848948184409944</v>
      </c>
      <c r="F15" s="300">
        <v>2.5311679524258346</v>
      </c>
      <c r="G15" s="300">
        <v>68.029150294112156</v>
      </c>
      <c r="H15" s="300">
        <v>29.075742171189678</v>
      </c>
      <c r="I15" s="300">
        <v>0.36393958227216716</v>
      </c>
      <c r="J15" s="124"/>
    </row>
    <row r="16" spans="1:10" ht="16" thickBot="1" x14ac:dyDescent="0.4">
      <c r="A16" s="96" t="s">
        <v>342</v>
      </c>
      <c r="B16" s="300">
        <v>0</v>
      </c>
      <c r="C16" s="300">
        <v>38.333775606258982</v>
      </c>
      <c r="D16" s="300">
        <v>61.211677475442059</v>
      </c>
      <c r="E16" s="300">
        <v>0.45454691829894889</v>
      </c>
      <c r="F16" s="300">
        <v>0</v>
      </c>
      <c r="G16" s="300">
        <v>39.994168977723973</v>
      </c>
      <c r="H16" s="300">
        <v>59.551284103977039</v>
      </c>
      <c r="I16" s="300">
        <v>0.45454691829894889</v>
      </c>
      <c r="J16" s="124"/>
    </row>
    <row r="17" spans="1:10" ht="16" thickBot="1" x14ac:dyDescent="0.4">
      <c r="A17" s="62" t="s">
        <v>347</v>
      </c>
      <c r="B17" s="300">
        <v>0.48358772314899301</v>
      </c>
      <c r="C17" s="300">
        <v>5.6218471413439808</v>
      </c>
      <c r="D17" s="300">
        <v>71.892513128526971</v>
      </c>
      <c r="E17" s="300">
        <v>22.002052006980456</v>
      </c>
      <c r="F17" s="300">
        <v>0.30463418128209335</v>
      </c>
      <c r="G17" s="300">
        <v>5.0385188783585919</v>
      </c>
      <c r="H17" s="300">
        <v>66.227905731649656</v>
      </c>
      <c r="I17" s="300">
        <v>28.428941208710039</v>
      </c>
      <c r="J17" s="124"/>
    </row>
    <row r="18" spans="1:10" ht="16" thickBot="1" x14ac:dyDescent="0.4">
      <c r="A18" s="100" t="s">
        <v>10</v>
      </c>
      <c r="B18" s="100"/>
      <c r="C18" s="100"/>
      <c r="D18" s="100"/>
      <c r="E18" s="100"/>
      <c r="F18" s="100"/>
      <c r="G18" s="100"/>
      <c r="H18" s="100"/>
      <c r="I18" s="100"/>
      <c r="J18" s="124"/>
    </row>
    <row r="19" spans="1:10" ht="16" thickBot="1" x14ac:dyDescent="0.4">
      <c r="A19" s="62" t="s">
        <v>11</v>
      </c>
      <c r="B19" s="300">
        <v>6.1226198529363618</v>
      </c>
      <c r="C19" s="300">
        <v>55.567213846959028</v>
      </c>
      <c r="D19" s="300">
        <v>35.235742681297282</v>
      </c>
      <c r="E19" s="300">
        <v>3.0744236188064193</v>
      </c>
      <c r="F19" s="300">
        <v>7.7290485677341785</v>
      </c>
      <c r="G19" s="300">
        <v>64.771740167353045</v>
      </c>
      <c r="H19" s="300">
        <v>25.644512147669225</v>
      </c>
      <c r="I19" s="300">
        <v>1.8546991172427343</v>
      </c>
      <c r="J19" s="124"/>
    </row>
    <row r="20" spans="1:10" ht="16" thickBot="1" x14ac:dyDescent="0.4">
      <c r="A20" s="62" t="s">
        <v>73</v>
      </c>
      <c r="B20" s="300">
        <v>3.0302540524903989</v>
      </c>
      <c r="C20" s="300">
        <v>52.986893654145916</v>
      </c>
      <c r="D20" s="300">
        <v>42.797957474922448</v>
      </c>
      <c r="E20" s="300">
        <v>1.1848948184409944</v>
      </c>
      <c r="F20" s="300">
        <v>2.5311679524258346</v>
      </c>
      <c r="G20" s="300">
        <v>68.029150294112156</v>
      </c>
      <c r="H20" s="300">
        <v>29.075742171189678</v>
      </c>
      <c r="I20" s="300">
        <v>0.36393958227216716</v>
      </c>
      <c r="J20" s="124"/>
    </row>
    <row r="21" spans="1:10" ht="16" thickBot="1" x14ac:dyDescent="0.4">
      <c r="A21" s="62" t="s">
        <v>74</v>
      </c>
      <c r="B21" s="300">
        <v>8.9006274014267497</v>
      </c>
      <c r="C21" s="300">
        <v>57.885228414357179</v>
      </c>
      <c r="D21" s="300">
        <v>28.442274141137812</v>
      </c>
      <c r="E21" s="300">
        <v>4.7718700430774783</v>
      </c>
      <c r="F21" s="300">
        <v>12.398532230823431</v>
      </c>
      <c r="G21" s="300">
        <v>61.845466076700475</v>
      </c>
      <c r="H21" s="300">
        <v>22.562088035822274</v>
      </c>
      <c r="I21" s="300">
        <v>3.1939136566529727</v>
      </c>
      <c r="J21" s="124"/>
    </row>
    <row r="22" spans="1:10" ht="16" thickBot="1" x14ac:dyDescent="0.4">
      <c r="A22" s="62" t="s">
        <v>12</v>
      </c>
      <c r="B22" s="300">
        <v>2.0263182956329446</v>
      </c>
      <c r="C22" s="300">
        <v>49.12520963643275</v>
      </c>
      <c r="D22" s="300">
        <v>39.02120683013532</v>
      </c>
      <c r="E22" s="300">
        <v>9.8272652377999581</v>
      </c>
      <c r="F22" s="300">
        <v>4.0197404997973827</v>
      </c>
      <c r="G22" s="300">
        <v>56.695857740878871</v>
      </c>
      <c r="H22" s="300">
        <v>32.318457533136439</v>
      </c>
      <c r="I22" s="300">
        <v>6.9659442261881255</v>
      </c>
      <c r="J22" s="124"/>
    </row>
    <row r="23" spans="1:10" ht="16" thickBot="1" x14ac:dyDescent="0.4">
      <c r="A23" s="211" t="s">
        <v>183</v>
      </c>
      <c r="B23" s="211"/>
      <c r="C23" s="211"/>
      <c r="D23" s="211"/>
      <c r="E23" s="100"/>
      <c r="F23" s="100"/>
      <c r="G23" s="100"/>
      <c r="H23" s="100"/>
      <c r="I23" s="100"/>
      <c r="J23" s="124"/>
    </row>
    <row r="24" spans="1:10" ht="16" thickBot="1" x14ac:dyDescent="0.4">
      <c r="A24" s="62" t="s">
        <v>17</v>
      </c>
      <c r="B24" s="300">
        <v>3.1072525896985432</v>
      </c>
      <c r="C24" s="300">
        <v>50.896108464321024</v>
      </c>
      <c r="D24" s="300">
        <v>37.870336289636043</v>
      </c>
      <c r="E24" s="300">
        <v>8.1263026563464589</v>
      </c>
      <c r="F24" s="300">
        <v>4.886296706066477</v>
      </c>
      <c r="G24" s="300">
        <v>59.267175031355265</v>
      </c>
      <c r="H24" s="300">
        <v>30.358923225161284</v>
      </c>
      <c r="I24" s="300">
        <v>5.4876050374189713</v>
      </c>
      <c r="J24" s="124"/>
    </row>
    <row r="25" spans="1:10" ht="16" thickBot="1" x14ac:dyDescent="0.4">
      <c r="A25" s="62" t="s">
        <v>21</v>
      </c>
      <c r="B25" s="300">
        <v>2.7147733143740025</v>
      </c>
      <c r="C25" s="300">
        <v>49.437279210504983</v>
      </c>
      <c r="D25" s="300">
        <v>40.034825661171666</v>
      </c>
      <c r="E25" s="300">
        <v>7.8131218139493726</v>
      </c>
      <c r="F25" s="300">
        <v>5.8619402725709566</v>
      </c>
      <c r="G25" s="300">
        <v>53.273366064110725</v>
      </c>
      <c r="H25" s="300">
        <v>33.350921807853808</v>
      </c>
      <c r="I25" s="300">
        <v>7.5137718554645474</v>
      </c>
      <c r="J25" s="124"/>
    </row>
    <row r="26" spans="1:10" ht="16" thickBot="1" x14ac:dyDescent="0.4">
      <c r="A26" s="18" t="s">
        <v>14</v>
      </c>
      <c r="B26" s="301">
        <v>3.0741515363419172</v>
      </c>
      <c r="C26" s="301">
        <v>50.773073216335462</v>
      </c>
      <c r="D26" s="301">
        <v>38.052885745573072</v>
      </c>
      <c r="E26" s="301">
        <v>8.0998895017515302</v>
      </c>
      <c r="F26" s="301">
        <v>4.9685808718360525</v>
      </c>
      <c r="G26" s="301">
        <v>58.761667090152244</v>
      </c>
      <c r="H26" s="301">
        <v>30.611263440187486</v>
      </c>
      <c r="I26" s="301">
        <v>5.6584885978263753</v>
      </c>
      <c r="J26" s="124"/>
    </row>
    <row r="27" spans="1:10" s="367" customFormat="1" ht="14.5" customHeight="1" x14ac:dyDescent="0.35">
      <c r="A27" s="367" t="s">
        <v>343</v>
      </c>
    </row>
    <row r="28" spans="1:10" x14ac:dyDescent="0.35">
      <c r="J28" s="124"/>
    </row>
    <row r="29" spans="1:10" x14ac:dyDescent="0.35">
      <c r="J29" s="124"/>
    </row>
    <row r="30" spans="1:10" x14ac:dyDescent="0.35">
      <c r="J30" s="124"/>
    </row>
    <row r="31" spans="1:10" x14ac:dyDescent="0.35">
      <c r="J31" s="124"/>
    </row>
    <row r="32" spans="1:10" x14ac:dyDescent="0.35">
      <c r="J32" s="124"/>
    </row>
    <row r="33" spans="10:10" x14ac:dyDescent="0.35">
      <c r="J33" s="124"/>
    </row>
  </sheetData>
  <mergeCells count="4">
    <mergeCell ref="B4:E4"/>
    <mergeCell ref="F4:I4"/>
    <mergeCell ref="A23:D23"/>
    <mergeCell ref="A4:A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C10AA-6CEA-46FF-820C-384C46F8FB51}">
  <dimension ref="A1:G25"/>
  <sheetViews>
    <sheetView topLeftCell="A9" workbookViewId="0">
      <selection activeCell="A25" sqref="A25:XFD25"/>
    </sheetView>
  </sheetViews>
  <sheetFormatPr baseColWidth="10" defaultRowHeight="14.5" x14ac:dyDescent="0.35"/>
  <cols>
    <col min="1" max="1" width="20.90625" customWidth="1"/>
    <col min="2" max="7" width="21.7265625" customWidth="1"/>
  </cols>
  <sheetData>
    <row r="1" spans="1:7" ht="15.5" x14ac:dyDescent="0.35">
      <c r="A1" s="5" t="s">
        <v>192</v>
      </c>
    </row>
    <row r="2" spans="1:7" ht="15" thickBot="1" x14ac:dyDescent="0.4"/>
    <row r="3" spans="1:7" ht="31.5" thickBot="1" x14ac:dyDescent="0.4">
      <c r="A3" s="42" t="s">
        <v>224</v>
      </c>
      <c r="B3" s="101" t="s">
        <v>219</v>
      </c>
      <c r="C3" s="101" t="s">
        <v>220</v>
      </c>
      <c r="D3" s="101" t="s">
        <v>222</v>
      </c>
      <c r="E3" s="101" t="s">
        <v>223</v>
      </c>
      <c r="F3" s="101" t="s">
        <v>221</v>
      </c>
      <c r="G3" s="101" t="s">
        <v>37</v>
      </c>
    </row>
    <row r="4" spans="1:7" ht="16" thickBot="1" x14ac:dyDescent="0.4">
      <c r="A4" s="201" t="s">
        <v>191</v>
      </c>
      <c r="B4" s="201"/>
      <c r="C4" s="201"/>
      <c r="D4" s="201"/>
      <c r="E4" s="201"/>
      <c r="F4" s="201"/>
      <c r="G4" s="201"/>
    </row>
    <row r="5" spans="1:7" ht="16" thickBot="1" x14ac:dyDescent="0.4">
      <c r="A5" s="62" t="s">
        <v>1</v>
      </c>
      <c r="B5" s="300">
        <v>4.0475031324583295</v>
      </c>
      <c r="C5" s="300">
        <v>8.531392579754284</v>
      </c>
      <c r="D5" s="300">
        <v>25.604769502482</v>
      </c>
      <c r="E5" s="300">
        <v>27.856399041391917</v>
      </c>
      <c r="F5" s="300">
        <v>33.959935743913491</v>
      </c>
      <c r="G5" s="300">
        <v>100</v>
      </c>
    </row>
    <row r="6" spans="1:7" ht="16" thickBot="1" x14ac:dyDescent="0.4">
      <c r="A6" s="62" t="s">
        <v>2</v>
      </c>
      <c r="B6" s="300">
        <v>4.2785621085009442</v>
      </c>
      <c r="C6" s="300">
        <v>0.86610043628298061</v>
      </c>
      <c r="D6" s="300">
        <v>16.280322968123599</v>
      </c>
      <c r="E6" s="300">
        <v>28.565984324340967</v>
      </c>
      <c r="F6" s="300">
        <v>50.009030162751763</v>
      </c>
      <c r="G6" s="300">
        <v>100</v>
      </c>
    </row>
    <row r="7" spans="1:7" ht="16" thickBot="1" x14ac:dyDescent="0.4">
      <c r="A7" s="62" t="s">
        <v>3</v>
      </c>
      <c r="B7" s="300">
        <v>8.1249835264488688</v>
      </c>
      <c r="C7" s="300">
        <v>8.4151362606098186</v>
      </c>
      <c r="D7" s="300">
        <v>18.73294050860622</v>
      </c>
      <c r="E7" s="300">
        <v>39.435159909808384</v>
      </c>
      <c r="F7" s="300">
        <v>25.291779794526782</v>
      </c>
      <c r="G7" s="300">
        <v>100</v>
      </c>
    </row>
    <row r="8" spans="1:7" ht="16" thickBot="1" x14ac:dyDescent="0.4">
      <c r="A8" s="62" t="s">
        <v>346</v>
      </c>
      <c r="B8" s="300">
        <v>23.59970922324138</v>
      </c>
      <c r="C8" s="300">
        <v>17.054666205357773</v>
      </c>
      <c r="D8" s="300">
        <v>32.617300095560616</v>
      </c>
      <c r="E8" s="300">
        <v>23.764755578338907</v>
      </c>
      <c r="F8" s="300">
        <v>2.9635688975012271</v>
      </c>
      <c r="G8" s="300">
        <v>100</v>
      </c>
    </row>
    <row r="9" spans="1:7" ht="16" thickBot="1" x14ac:dyDescent="0.4">
      <c r="A9" s="62" t="s">
        <v>5</v>
      </c>
      <c r="B9" s="300">
        <v>1.6727536612630183</v>
      </c>
      <c r="C9" s="300">
        <v>5.7604869736388098</v>
      </c>
      <c r="D9" s="300">
        <v>30.942096953698687</v>
      </c>
      <c r="E9" s="300">
        <v>37.153015698885078</v>
      </c>
      <c r="F9" s="300">
        <v>24.471646712514499</v>
      </c>
      <c r="G9" s="300">
        <v>100</v>
      </c>
    </row>
    <row r="10" spans="1:7" ht="16" thickBot="1" x14ac:dyDescent="0.4">
      <c r="A10" s="62" t="s">
        <v>6</v>
      </c>
      <c r="B10" s="300">
        <v>13.207967555651098</v>
      </c>
      <c r="C10" s="300">
        <v>27.900438265733928</v>
      </c>
      <c r="D10" s="300">
        <v>14.45709643637235</v>
      </c>
      <c r="E10" s="300">
        <v>23.552647602437808</v>
      </c>
      <c r="F10" s="300">
        <v>20.881850139804865</v>
      </c>
      <c r="G10" s="300">
        <v>100</v>
      </c>
    </row>
    <row r="11" spans="1:7" ht="16" thickBot="1" x14ac:dyDescent="0.4">
      <c r="A11" s="62" t="s">
        <v>7</v>
      </c>
      <c r="B11" s="300">
        <v>0.26644120531791315</v>
      </c>
      <c r="C11" s="300">
        <v>0</v>
      </c>
      <c r="D11" s="300">
        <v>2.8695969426855514</v>
      </c>
      <c r="E11" s="300">
        <v>23.54270660126004</v>
      </c>
      <c r="F11" s="300">
        <v>73.321255250736485</v>
      </c>
      <c r="G11" s="300">
        <v>100</v>
      </c>
    </row>
    <row r="12" spans="1:7" ht="16" thickBot="1" x14ac:dyDescent="0.4">
      <c r="A12" s="62" t="s">
        <v>8</v>
      </c>
      <c r="B12" s="300">
        <v>0.67964217201487953</v>
      </c>
      <c r="C12" s="300">
        <v>0</v>
      </c>
      <c r="D12" s="300">
        <v>0.15789731437725577</v>
      </c>
      <c r="E12" s="300">
        <v>5.4277782909411023</v>
      </c>
      <c r="F12" s="300">
        <v>93.734682222666748</v>
      </c>
      <c r="G12" s="300">
        <v>100</v>
      </c>
    </row>
    <row r="13" spans="1:7" ht="16" thickBot="1" x14ac:dyDescent="0.4">
      <c r="A13" s="96" t="s">
        <v>9</v>
      </c>
      <c r="B13" s="300">
        <v>0.17765476447966094</v>
      </c>
      <c r="C13" s="300">
        <v>0.11439681578188381</v>
      </c>
      <c r="D13" s="300">
        <v>1.7066210101153563</v>
      </c>
      <c r="E13" s="300">
        <v>26.527868037583037</v>
      </c>
      <c r="F13" s="300">
        <v>71.473459372039926</v>
      </c>
      <c r="G13" s="300">
        <v>100</v>
      </c>
    </row>
    <row r="14" spans="1:7" ht="16" thickBot="1" x14ac:dyDescent="0.4">
      <c r="A14" s="96" t="s">
        <v>342</v>
      </c>
      <c r="B14" s="300">
        <v>4.3984714953336548</v>
      </c>
      <c r="C14" s="300">
        <v>39.31007360784713</v>
      </c>
      <c r="D14" s="300">
        <v>48.544572268567052</v>
      </c>
      <c r="E14" s="300">
        <v>0.90909383659789778</v>
      </c>
      <c r="F14" s="300">
        <v>6.8377887916542326</v>
      </c>
      <c r="G14" s="300">
        <v>100</v>
      </c>
    </row>
    <row r="15" spans="1:7" ht="16" thickBot="1" x14ac:dyDescent="0.4">
      <c r="A15" s="62" t="s">
        <v>347</v>
      </c>
      <c r="B15" s="300">
        <v>0.10963797663731091</v>
      </c>
      <c r="C15" s="300">
        <v>0</v>
      </c>
      <c r="D15" s="300">
        <v>0</v>
      </c>
      <c r="E15" s="300">
        <v>14.373382332273884</v>
      </c>
      <c r="F15" s="300">
        <v>85.516979691088963</v>
      </c>
      <c r="G15" s="300">
        <v>100</v>
      </c>
    </row>
    <row r="16" spans="1:7" ht="16" thickBot="1" x14ac:dyDescent="0.4">
      <c r="A16" s="201" t="s">
        <v>10</v>
      </c>
      <c r="B16" s="201"/>
      <c r="C16" s="201"/>
      <c r="D16" s="201"/>
      <c r="E16" s="201"/>
      <c r="F16" s="201"/>
      <c r="G16" s="201"/>
    </row>
    <row r="17" spans="1:7" ht="16" thickBot="1" x14ac:dyDescent="0.4">
      <c r="A17" s="62" t="s">
        <v>11</v>
      </c>
      <c r="B17" s="300">
        <v>2.3049428153104241</v>
      </c>
      <c r="C17" s="300">
        <v>3.6662106289994743</v>
      </c>
      <c r="D17" s="300">
        <v>10.548482584811282</v>
      </c>
      <c r="E17" s="300">
        <v>29.922033692822787</v>
      </c>
      <c r="F17" s="300">
        <v>53.558330278054974</v>
      </c>
      <c r="G17" s="300">
        <v>100</v>
      </c>
    </row>
    <row r="18" spans="1:7" ht="16" thickBot="1" x14ac:dyDescent="0.4">
      <c r="A18" s="102" t="s">
        <v>73</v>
      </c>
      <c r="B18" s="302">
        <v>0.17765476447966094</v>
      </c>
      <c r="C18" s="302">
        <v>0.11439681578188381</v>
      </c>
      <c r="D18" s="302">
        <v>1.7066210101153563</v>
      </c>
      <c r="E18" s="302">
        <v>26.527868037583037</v>
      </c>
      <c r="F18" s="302">
        <v>71.473459372039926</v>
      </c>
      <c r="G18" s="302">
        <v>100</v>
      </c>
    </row>
    <row r="19" spans="1:7" ht="16" thickBot="1" x14ac:dyDescent="0.4">
      <c r="A19" s="102" t="s">
        <v>74</v>
      </c>
      <c r="B19" s="302">
        <v>4.2159787807738045</v>
      </c>
      <c r="C19" s="302">
        <v>6.8569604369710309</v>
      </c>
      <c r="D19" s="302">
        <v>18.491513837346098</v>
      </c>
      <c r="E19" s="302">
        <v>32.971161260371176</v>
      </c>
      <c r="F19" s="302">
        <v>37.464385684537142</v>
      </c>
      <c r="G19" s="302">
        <v>100</v>
      </c>
    </row>
    <row r="20" spans="1:7" ht="16" thickBot="1" x14ac:dyDescent="0.4">
      <c r="A20" s="62" t="s">
        <v>12</v>
      </c>
      <c r="B20" s="302">
        <v>9.8695183066546317</v>
      </c>
      <c r="C20" s="302">
        <v>10.159288815182151</v>
      </c>
      <c r="D20" s="302">
        <v>23.637107124806924</v>
      </c>
      <c r="E20" s="302">
        <v>28.982262016741895</v>
      </c>
      <c r="F20" s="302">
        <v>27.351823736615248</v>
      </c>
      <c r="G20" s="302">
        <v>100</v>
      </c>
    </row>
    <row r="21" spans="1:7" ht="16" thickBot="1" x14ac:dyDescent="0.4">
      <c r="A21" s="201" t="s">
        <v>93</v>
      </c>
      <c r="B21" s="201"/>
      <c r="C21" s="201"/>
      <c r="D21" s="201"/>
      <c r="E21" s="201"/>
      <c r="F21" s="201"/>
      <c r="G21" s="201"/>
    </row>
    <row r="22" spans="1:7" ht="16" thickBot="1" x14ac:dyDescent="0.4">
      <c r="A22" s="62" t="s">
        <v>17</v>
      </c>
      <c r="B22" s="300">
        <v>7.8696261286019853</v>
      </c>
      <c r="C22" s="300">
        <v>8.3983064718354346</v>
      </c>
      <c r="D22" s="300">
        <v>20.599290774562188</v>
      </c>
      <c r="E22" s="300">
        <v>29.04201263363786</v>
      </c>
      <c r="F22" s="300">
        <v>34.090763991364916</v>
      </c>
      <c r="G22" s="300">
        <v>100</v>
      </c>
    </row>
    <row r="23" spans="1:7" ht="16" thickBot="1" x14ac:dyDescent="0.4">
      <c r="A23" s="62" t="s">
        <v>21</v>
      </c>
      <c r="B23" s="300">
        <v>8.6388498320100151</v>
      </c>
      <c r="C23" s="300">
        <v>9.5846475918178804</v>
      </c>
      <c r="D23" s="300">
        <v>16.920637011956288</v>
      </c>
      <c r="E23" s="300">
        <v>31.18389499174868</v>
      </c>
      <c r="F23" s="300">
        <v>33.671970572467231</v>
      </c>
      <c r="G23" s="300">
        <v>100</v>
      </c>
    </row>
    <row r="24" spans="1:7" ht="16" thickBot="1" x14ac:dyDescent="0.4">
      <c r="A24" s="18" t="s">
        <v>14</v>
      </c>
      <c r="B24" s="301">
        <v>7.9345011843069049</v>
      </c>
      <c r="C24" s="301">
        <v>8.4983605210059121</v>
      </c>
      <c r="D24" s="301">
        <v>20.28903919662627</v>
      </c>
      <c r="E24" s="301">
        <v>29.222655451429603</v>
      </c>
      <c r="F24" s="301">
        <v>34.055443646633755</v>
      </c>
      <c r="G24" s="301">
        <v>100</v>
      </c>
    </row>
    <row r="25" spans="1:7" s="367" customFormat="1" ht="14.5" customHeight="1" x14ac:dyDescent="0.35">
      <c r="A25" s="367" t="s">
        <v>343</v>
      </c>
    </row>
  </sheetData>
  <mergeCells count="3">
    <mergeCell ref="A4:G4"/>
    <mergeCell ref="A16:G16"/>
    <mergeCell ref="A21:G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867F3-80F6-442F-94FA-1D0DD077BA1E}">
  <dimension ref="A2:H26"/>
  <sheetViews>
    <sheetView topLeftCell="A12" workbookViewId="0">
      <selection activeCell="A26" sqref="A26:XFD26"/>
    </sheetView>
  </sheetViews>
  <sheetFormatPr baseColWidth="10" defaultRowHeight="14.5" x14ac:dyDescent="0.35"/>
  <cols>
    <col min="1" max="1" width="29.7265625" customWidth="1"/>
    <col min="2" max="2" width="25.453125" customWidth="1"/>
    <col min="3" max="3" width="23.08984375" customWidth="1"/>
    <col min="4" max="4" width="22.453125" bestFit="1" customWidth="1"/>
    <col min="5" max="5" width="24.453125" customWidth="1"/>
    <col min="6" max="6" width="19.81640625" customWidth="1"/>
    <col min="7" max="7" width="18" customWidth="1"/>
    <col min="8" max="8" width="15.81640625" customWidth="1"/>
  </cols>
  <sheetData>
    <row r="2" spans="1:8" ht="15.5" x14ac:dyDescent="0.35">
      <c r="A2" s="215" t="s">
        <v>199</v>
      </c>
      <c r="B2" s="215"/>
      <c r="C2" s="215"/>
      <c r="D2" s="215"/>
      <c r="E2" s="215"/>
      <c r="F2" s="215"/>
      <c r="G2" s="215"/>
      <c r="H2" s="215"/>
    </row>
    <row r="3" spans="1:8" ht="16" thickBot="1" x14ac:dyDescent="0.4">
      <c r="A3" s="69"/>
      <c r="B3" s="69"/>
      <c r="C3" s="69"/>
      <c r="D3" s="69"/>
      <c r="E3" s="69"/>
      <c r="F3" s="69"/>
      <c r="G3" s="69"/>
      <c r="H3" s="69"/>
    </row>
    <row r="4" spans="1:8" ht="57" customHeight="1" thickBot="1" x14ac:dyDescent="0.4">
      <c r="A4" s="125" t="s">
        <v>224</v>
      </c>
      <c r="B4" s="129" t="s">
        <v>193</v>
      </c>
      <c r="C4" s="129" t="s">
        <v>194</v>
      </c>
      <c r="D4" s="129" t="s">
        <v>195</v>
      </c>
      <c r="E4" s="129" t="s">
        <v>196</v>
      </c>
      <c r="F4" s="129" t="s">
        <v>197</v>
      </c>
      <c r="G4" s="129" t="s">
        <v>198</v>
      </c>
      <c r="H4" s="130" t="s">
        <v>37</v>
      </c>
    </row>
    <row r="5" spans="1:8" ht="16" thickBot="1" x14ac:dyDescent="0.4">
      <c r="A5" s="212" t="s">
        <v>0</v>
      </c>
      <c r="B5" s="213"/>
      <c r="C5" s="213"/>
      <c r="D5" s="213"/>
      <c r="E5" s="213"/>
      <c r="F5" s="213"/>
      <c r="G5" s="213"/>
      <c r="H5" s="214"/>
    </row>
    <row r="6" spans="1:8" ht="16" thickBot="1" x14ac:dyDescent="0.4">
      <c r="A6" s="126" t="s">
        <v>1</v>
      </c>
      <c r="B6" s="305">
        <v>0.62108088153538266</v>
      </c>
      <c r="C6" s="305">
        <v>23.518561874806963</v>
      </c>
      <c r="D6" s="305">
        <v>52.702613059986525</v>
      </c>
      <c r="E6" s="305">
        <v>8.8977197806060104</v>
      </c>
      <c r="F6" s="305">
        <v>8.2171500553217189</v>
      </c>
      <c r="G6" s="305">
        <v>6.0428743477434432</v>
      </c>
      <c r="H6" s="305">
        <v>100.00000000000006</v>
      </c>
    </row>
    <row r="7" spans="1:8" ht="16" thickBot="1" x14ac:dyDescent="0.4">
      <c r="A7" s="303" t="s">
        <v>2</v>
      </c>
      <c r="B7" s="305">
        <v>0.45653293810967677</v>
      </c>
      <c r="C7" s="305">
        <v>26.708424807476778</v>
      </c>
      <c r="D7" s="305">
        <v>56.461938422583913</v>
      </c>
      <c r="E7" s="305">
        <v>5.8721926242647289</v>
      </c>
      <c r="F7" s="305">
        <v>9.2382701594617131</v>
      </c>
      <c r="G7" s="305">
        <v>1.2626410481033643</v>
      </c>
      <c r="H7" s="305">
        <v>100.00000000000016</v>
      </c>
    </row>
    <row r="8" spans="1:8" ht="16" thickBot="1" x14ac:dyDescent="0.4">
      <c r="A8" s="303" t="s">
        <v>3</v>
      </c>
      <c r="B8" s="305">
        <v>0.47943577165786366</v>
      </c>
      <c r="C8" s="305">
        <v>25.696729044110615</v>
      </c>
      <c r="D8" s="305">
        <v>57.718549552082401</v>
      </c>
      <c r="E8" s="305">
        <v>3.1003651612460863</v>
      </c>
      <c r="F8" s="305">
        <v>11.737566132023851</v>
      </c>
      <c r="G8" s="305">
        <v>1.2673543388793067</v>
      </c>
      <c r="H8" s="305">
        <v>100.00000000000011</v>
      </c>
    </row>
    <row r="9" spans="1:8" ht="16" thickBot="1" x14ac:dyDescent="0.4">
      <c r="A9" s="303" t="s">
        <v>4</v>
      </c>
      <c r="B9" s="305">
        <v>9.6677004446939205E-2</v>
      </c>
      <c r="C9" s="305">
        <v>21.729412714773023</v>
      </c>
      <c r="D9" s="305">
        <v>54.937112639566244</v>
      </c>
      <c r="E9" s="305">
        <v>6.0094792678239726</v>
      </c>
      <c r="F9" s="305">
        <v>11.721218829273878</v>
      </c>
      <c r="G9" s="305">
        <v>5.5060995441158553</v>
      </c>
      <c r="H9" s="305">
        <v>99.999999999999915</v>
      </c>
    </row>
    <row r="10" spans="1:8" ht="16" thickBot="1" x14ac:dyDescent="0.4">
      <c r="A10" s="303" t="s">
        <v>5</v>
      </c>
      <c r="B10" s="305">
        <v>2.0939189367327171</v>
      </c>
      <c r="C10" s="305">
        <v>22.106490199816005</v>
      </c>
      <c r="D10" s="305">
        <v>55.312904638117111</v>
      </c>
      <c r="E10" s="305">
        <v>10.055989213476149</v>
      </c>
      <c r="F10" s="305">
        <v>4.4693619761090737</v>
      </c>
      <c r="G10" s="305">
        <v>5.9613350357490758</v>
      </c>
      <c r="H10" s="305">
        <v>100.00000000000013</v>
      </c>
    </row>
    <row r="11" spans="1:8" ht="16" thickBot="1" x14ac:dyDescent="0.4">
      <c r="A11" s="303" t="s">
        <v>6</v>
      </c>
      <c r="B11" s="305">
        <v>0.11887468118658186</v>
      </c>
      <c r="C11" s="305">
        <v>14.787513304707851</v>
      </c>
      <c r="D11" s="305">
        <v>32.154629614906646</v>
      </c>
      <c r="E11" s="305">
        <v>6.57842100920554</v>
      </c>
      <c r="F11" s="305">
        <v>44.282940660600282</v>
      </c>
      <c r="G11" s="305">
        <v>2.0776207293931392</v>
      </c>
      <c r="H11" s="305">
        <v>100.00000000000006</v>
      </c>
    </row>
    <row r="12" spans="1:8" ht="16" thickBot="1" x14ac:dyDescent="0.4">
      <c r="A12" s="303" t="s">
        <v>7</v>
      </c>
      <c r="B12" s="305">
        <v>0.17655883828709462</v>
      </c>
      <c r="C12" s="305">
        <v>19.383564779575273</v>
      </c>
      <c r="D12" s="305">
        <v>34.079711354357428</v>
      </c>
      <c r="E12" s="305">
        <v>12.059354564955875</v>
      </c>
      <c r="F12" s="305">
        <v>22.749428978538536</v>
      </c>
      <c r="G12" s="305">
        <v>11.551381484285711</v>
      </c>
      <c r="H12" s="305">
        <v>99.999999999999915</v>
      </c>
    </row>
    <row r="13" spans="1:8" ht="16" thickBot="1" x14ac:dyDescent="0.4">
      <c r="A13" s="303" t="s">
        <v>8</v>
      </c>
      <c r="B13" s="305">
        <v>0.21012438611589532</v>
      </c>
      <c r="C13" s="305">
        <v>25.886555017995427</v>
      </c>
      <c r="D13" s="305">
        <v>22.428979069870977</v>
      </c>
      <c r="E13" s="305">
        <v>23.06209550519047</v>
      </c>
      <c r="F13" s="305">
        <v>25.938023576362163</v>
      </c>
      <c r="G13" s="305">
        <v>2.4742224444648491</v>
      </c>
      <c r="H13" s="305">
        <v>99.999999999999787</v>
      </c>
    </row>
    <row r="14" spans="1:8" ht="16" thickBot="1" x14ac:dyDescent="0.4">
      <c r="A14" s="303" t="s">
        <v>9</v>
      </c>
      <c r="B14" s="305">
        <v>1.5144135900367948</v>
      </c>
      <c r="C14" s="305">
        <v>28.590115582255777</v>
      </c>
      <c r="D14" s="305">
        <v>57.364694189637568</v>
      </c>
      <c r="E14" s="305">
        <v>0.78327134199444592</v>
      </c>
      <c r="F14" s="305">
        <v>9.7216853661224736</v>
      </c>
      <c r="G14" s="305">
        <v>2.0258199299527879</v>
      </c>
      <c r="H14" s="305">
        <v>99.999999999999858</v>
      </c>
    </row>
    <row r="15" spans="1:8" ht="16" thickBot="1" x14ac:dyDescent="0.4">
      <c r="A15" s="304" t="s">
        <v>342</v>
      </c>
      <c r="B15" s="305">
        <v>0.64024507646258344</v>
      </c>
      <c r="C15" s="305">
        <v>3.2341440933978038</v>
      </c>
      <c r="D15" s="305">
        <v>96.125610830139578</v>
      </c>
      <c r="E15" s="305">
        <v>0</v>
      </c>
      <c r="F15" s="305">
        <v>0</v>
      </c>
      <c r="G15" s="305">
        <v>0</v>
      </c>
      <c r="H15" s="305">
        <v>99.999999999999972</v>
      </c>
    </row>
    <row r="16" spans="1:8" ht="16" thickBot="1" x14ac:dyDescent="0.4">
      <c r="A16" s="304" t="s">
        <v>291</v>
      </c>
      <c r="B16" s="305">
        <v>0</v>
      </c>
      <c r="C16" s="305">
        <v>1.7010386675215026</v>
      </c>
      <c r="D16" s="305">
        <v>21.568130287614835</v>
      </c>
      <c r="E16" s="305">
        <v>7.6476500848983777</v>
      </c>
      <c r="F16" s="305">
        <v>61.94794774954169</v>
      </c>
      <c r="G16" s="305">
        <v>7.1352332104239844</v>
      </c>
      <c r="H16" s="305">
        <v>100.0000000000004</v>
      </c>
    </row>
    <row r="17" spans="1:8" ht="16" thickBot="1" x14ac:dyDescent="0.4">
      <c r="A17" s="212" t="s">
        <v>10</v>
      </c>
      <c r="B17" s="213"/>
      <c r="C17" s="213"/>
      <c r="D17" s="213"/>
      <c r="E17" s="213"/>
      <c r="F17" s="213"/>
      <c r="G17" s="213"/>
      <c r="H17" s="214"/>
    </row>
    <row r="18" spans="1:8" ht="16" thickBot="1" x14ac:dyDescent="0.4">
      <c r="A18" s="126" t="s">
        <v>11</v>
      </c>
      <c r="B18" s="306">
        <v>1.1707231388541703</v>
      </c>
      <c r="C18" s="306">
        <v>28.866475546412996</v>
      </c>
      <c r="D18" s="306">
        <v>51.232685562104898</v>
      </c>
      <c r="E18" s="306">
        <v>3.5004640730774632</v>
      </c>
      <c r="F18" s="306">
        <v>11.14849576577309</v>
      </c>
      <c r="G18" s="306">
        <v>4.08115591377641</v>
      </c>
      <c r="H18" s="305">
        <v>99.999999999999034</v>
      </c>
    </row>
    <row r="19" spans="1:8" ht="16" thickBot="1" x14ac:dyDescent="0.4">
      <c r="A19" s="127" t="s">
        <v>73</v>
      </c>
      <c r="B19" s="307">
        <v>1.5144135900367948</v>
      </c>
      <c r="C19" s="307">
        <v>28.590115582255777</v>
      </c>
      <c r="D19" s="307">
        <v>57.364694189637568</v>
      </c>
      <c r="E19" s="307">
        <v>0.78327134199444592</v>
      </c>
      <c r="F19" s="307">
        <v>9.7216853661224736</v>
      </c>
      <c r="G19" s="307">
        <v>2.0258199299527879</v>
      </c>
      <c r="H19" s="305">
        <v>99.999999999999858</v>
      </c>
    </row>
    <row r="20" spans="1:8" ht="16" thickBot="1" x14ac:dyDescent="0.4">
      <c r="A20" s="127" t="s">
        <v>74</v>
      </c>
      <c r="B20" s="307">
        <v>0.86197096354824809</v>
      </c>
      <c r="C20" s="307">
        <v>29.114741798232092</v>
      </c>
      <c r="D20" s="307">
        <v>45.724033819728383</v>
      </c>
      <c r="E20" s="307">
        <v>5.9414372323858418</v>
      </c>
      <c r="F20" s="307">
        <v>12.430261997931876</v>
      </c>
      <c r="G20" s="307">
        <v>5.9275541881728309</v>
      </c>
      <c r="H20" s="305">
        <v>99.999999999999275</v>
      </c>
    </row>
    <row r="21" spans="1:8" ht="16" thickBot="1" x14ac:dyDescent="0.4">
      <c r="A21" s="126" t="s">
        <v>12</v>
      </c>
      <c r="B21" s="307">
        <v>0.60356367034882408</v>
      </c>
      <c r="C21" s="307">
        <v>21.232306484118656</v>
      </c>
      <c r="D21" s="307">
        <v>53.025513916842691</v>
      </c>
      <c r="E21" s="307">
        <v>7.2348815744032899</v>
      </c>
      <c r="F21" s="307">
        <v>14.052675146708074</v>
      </c>
      <c r="G21" s="307">
        <v>3.8510592075790946</v>
      </c>
      <c r="H21" s="305">
        <v>100.00000000000063</v>
      </c>
    </row>
    <row r="22" spans="1:8" ht="16" thickBot="1" x14ac:dyDescent="0.4">
      <c r="A22" s="212" t="s">
        <v>93</v>
      </c>
      <c r="B22" s="213"/>
      <c r="C22" s="213"/>
      <c r="D22" s="213"/>
      <c r="E22" s="213"/>
      <c r="F22" s="213"/>
      <c r="G22" s="213"/>
      <c r="H22" s="214"/>
    </row>
    <row r="23" spans="1:8" ht="16" thickBot="1" x14ac:dyDescent="0.4">
      <c r="A23" s="126" t="s">
        <v>17</v>
      </c>
      <c r="B23" s="306">
        <v>0.79350844645392316</v>
      </c>
      <c r="C23" s="306">
        <v>23.481677473213715</v>
      </c>
      <c r="D23" s="306">
        <v>53.255264570370016</v>
      </c>
      <c r="E23" s="306">
        <v>6.366070291350165</v>
      </c>
      <c r="F23" s="306">
        <v>12.87403786597315</v>
      </c>
      <c r="G23" s="306">
        <v>3.2294413526411505</v>
      </c>
      <c r="H23" s="305">
        <v>100.00000000000212</v>
      </c>
    </row>
    <row r="24" spans="1:8" ht="16" thickBot="1" x14ac:dyDescent="0.4">
      <c r="A24" s="126" t="s">
        <v>21</v>
      </c>
      <c r="B24" s="306">
        <v>0.2615383261972824</v>
      </c>
      <c r="C24" s="306">
        <v>19.965461501419931</v>
      </c>
      <c r="D24" s="306">
        <v>45.09342757808065</v>
      </c>
      <c r="E24" s="306">
        <v>5.3410077814711014</v>
      </c>
      <c r="F24" s="306">
        <v>18.040711207689423</v>
      </c>
      <c r="G24" s="306">
        <v>11.297853605141709</v>
      </c>
      <c r="H24" s="305">
        <v>100.00000000000011</v>
      </c>
    </row>
    <row r="25" spans="1:8" ht="16" thickBot="1" x14ac:dyDescent="0.4">
      <c r="A25" s="128" t="s">
        <v>14</v>
      </c>
      <c r="B25" s="308">
        <v>0.74864296579844525</v>
      </c>
      <c r="C25" s="308">
        <v>23.185125630063453</v>
      </c>
      <c r="D25" s="308">
        <v>52.56690872904197</v>
      </c>
      <c r="E25" s="308">
        <v>6.2796182135803846</v>
      </c>
      <c r="F25" s="308">
        <v>13.309786555681777</v>
      </c>
      <c r="G25" s="308">
        <v>3.9099179058362172</v>
      </c>
      <c r="H25" s="309">
        <v>100.00000000000227</v>
      </c>
    </row>
    <row r="26" spans="1:8" s="367" customFormat="1" ht="14.5" customHeight="1" x14ac:dyDescent="0.35">
      <c r="A26" s="367" t="s">
        <v>343</v>
      </c>
    </row>
  </sheetData>
  <mergeCells count="4">
    <mergeCell ref="A5:H5"/>
    <mergeCell ref="A17:H17"/>
    <mergeCell ref="A22:H22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3A83E-3D1F-4BDA-974D-4B095C2934BB}">
  <dimension ref="B7:G16"/>
  <sheetViews>
    <sheetView workbookViewId="0">
      <selection activeCell="I11" sqref="I11"/>
    </sheetView>
  </sheetViews>
  <sheetFormatPr baseColWidth="10" defaultRowHeight="14.5" x14ac:dyDescent="0.35"/>
  <sheetData>
    <row r="7" spans="2:7" ht="15.75" customHeight="1" x14ac:dyDescent="0.35">
      <c r="B7" s="279" t="s">
        <v>67</v>
      </c>
      <c r="C7" s="279"/>
      <c r="D7" s="279"/>
      <c r="E7" s="279"/>
      <c r="F7" s="279"/>
      <c r="G7" s="279"/>
    </row>
    <row r="8" spans="2:7" x14ac:dyDescent="0.35">
      <c r="B8" s="279"/>
      <c r="C8" s="279"/>
      <c r="D8" s="279"/>
      <c r="E8" s="279"/>
      <c r="F8" s="279"/>
      <c r="G8" s="279"/>
    </row>
    <row r="9" spans="2:7" x14ac:dyDescent="0.35">
      <c r="B9" s="279"/>
      <c r="C9" s="279"/>
      <c r="D9" s="279"/>
      <c r="E9" s="279"/>
      <c r="F9" s="279"/>
      <c r="G9" s="279"/>
    </row>
    <row r="10" spans="2:7" x14ac:dyDescent="0.35">
      <c r="B10" s="279"/>
      <c r="C10" s="279"/>
      <c r="D10" s="279"/>
      <c r="E10" s="279"/>
      <c r="F10" s="279"/>
      <c r="G10" s="279"/>
    </row>
    <row r="11" spans="2:7" ht="37.5" customHeight="1" x14ac:dyDescent="0.35">
      <c r="B11" s="279"/>
      <c r="C11" s="279"/>
      <c r="D11" s="279"/>
      <c r="E11" s="279"/>
      <c r="F11" s="279"/>
      <c r="G11" s="279"/>
    </row>
    <row r="12" spans="2:7" ht="38.25" customHeight="1" x14ac:dyDescent="0.35">
      <c r="B12" s="279"/>
      <c r="C12" s="279"/>
      <c r="D12" s="279"/>
      <c r="E12" s="279"/>
      <c r="F12" s="279"/>
      <c r="G12" s="279"/>
    </row>
    <row r="16" spans="2:7" ht="15.5" x14ac:dyDescent="0.35">
      <c r="E16" s="78"/>
    </row>
  </sheetData>
  <mergeCells count="1">
    <mergeCell ref="B7:G1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8E1D-5B06-4F61-B7DC-60CDDD242AF4}">
  <dimension ref="A2:E26"/>
  <sheetViews>
    <sheetView topLeftCell="A10" workbookViewId="0">
      <selection activeCell="A26" sqref="A26:XFD26"/>
    </sheetView>
  </sheetViews>
  <sheetFormatPr baseColWidth="10" defaultRowHeight="14.5" x14ac:dyDescent="0.35"/>
  <cols>
    <col min="1" max="1" width="32.7265625" customWidth="1"/>
    <col min="2" max="2" width="23.81640625" customWidth="1"/>
    <col min="3" max="3" width="25.7265625" customWidth="1"/>
    <col min="4" max="4" width="23.26953125" customWidth="1"/>
    <col min="5" max="5" width="23.08984375" customWidth="1"/>
  </cols>
  <sheetData>
    <row r="2" spans="1:5" ht="39.75" customHeight="1" x14ac:dyDescent="0.35">
      <c r="A2" s="222" t="s">
        <v>216</v>
      </c>
      <c r="B2" s="222"/>
      <c r="C2" s="222"/>
      <c r="D2" s="222"/>
      <c r="E2" s="222"/>
    </row>
    <row r="3" spans="1:5" ht="22.9" customHeight="1" thickBot="1" x14ac:dyDescent="0.4">
      <c r="A3" s="70"/>
      <c r="B3" s="70"/>
      <c r="C3" s="70"/>
      <c r="D3" s="70"/>
      <c r="E3" s="70"/>
    </row>
    <row r="4" spans="1:5" ht="31.5" thickBot="1" x14ac:dyDescent="0.4">
      <c r="A4" s="44" t="s">
        <v>224</v>
      </c>
      <c r="B4" s="38" t="s">
        <v>200</v>
      </c>
      <c r="C4" s="38" t="s">
        <v>201</v>
      </c>
      <c r="D4" s="38" t="s">
        <v>202</v>
      </c>
      <c r="E4" s="38" t="s">
        <v>37</v>
      </c>
    </row>
    <row r="5" spans="1:5" ht="16" thickBot="1" x14ac:dyDescent="0.4">
      <c r="A5" s="216" t="s">
        <v>0</v>
      </c>
      <c r="B5" s="217"/>
      <c r="C5" s="217"/>
      <c r="D5" s="217"/>
      <c r="E5" s="218"/>
    </row>
    <row r="6" spans="1:5" ht="16" thickBot="1" x14ac:dyDescent="0.4">
      <c r="A6" s="131" t="s">
        <v>1</v>
      </c>
      <c r="B6" s="310">
        <v>20.093010529259391</v>
      </c>
      <c r="C6" s="310">
        <v>52.91220513806406</v>
      </c>
      <c r="D6" s="310">
        <v>26.994784332676609</v>
      </c>
      <c r="E6" s="310">
        <v>100</v>
      </c>
    </row>
    <row r="7" spans="1:5" ht="16" thickBot="1" x14ac:dyDescent="0.4">
      <c r="A7" s="131" t="s">
        <v>2</v>
      </c>
      <c r="B7" s="310">
        <v>8.2960134381513413</v>
      </c>
      <c r="C7" s="310">
        <v>74.157107469709999</v>
      </c>
      <c r="D7" s="310">
        <v>17.54687909213861</v>
      </c>
      <c r="E7" s="310">
        <v>100</v>
      </c>
    </row>
    <row r="8" spans="1:5" ht="16" thickBot="1" x14ac:dyDescent="0.4">
      <c r="A8" s="131" t="s">
        <v>3</v>
      </c>
      <c r="B8" s="310">
        <v>22.731725277876638</v>
      </c>
      <c r="C8" s="310">
        <v>39.373776563082934</v>
      </c>
      <c r="D8" s="310">
        <v>37.894498159040445</v>
      </c>
      <c r="E8" s="310">
        <v>100</v>
      </c>
    </row>
    <row r="9" spans="1:5" ht="16" thickBot="1" x14ac:dyDescent="0.4">
      <c r="A9" s="131" t="s">
        <v>4</v>
      </c>
      <c r="B9" s="310">
        <v>16.630330898339508</v>
      </c>
      <c r="C9" s="310">
        <v>62.713145024598873</v>
      </c>
      <c r="D9" s="310">
        <v>20.656524077061501</v>
      </c>
      <c r="E9" s="310">
        <v>100</v>
      </c>
    </row>
    <row r="10" spans="1:5" ht="16" thickBot="1" x14ac:dyDescent="0.4">
      <c r="A10" s="131" t="s">
        <v>5</v>
      </c>
      <c r="B10" s="310">
        <v>9.2429313425501185</v>
      </c>
      <c r="C10" s="310">
        <v>54.493187062398171</v>
      </c>
      <c r="D10" s="310">
        <v>36.263881595051828</v>
      </c>
      <c r="E10" s="310">
        <v>100</v>
      </c>
    </row>
    <row r="11" spans="1:5" ht="16" thickBot="1" x14ac:dyDescent="0.4">
      <c r="A11" s="131" t="s">
        <v>6</v>
      </c>
      <c r="B11" s="310">
        <v>1.5934352522476796</v>
      </c>
      <c r="C11" s="310">
        <v>56.136279496132289</v>
      </c>
      <c r="D11" s="310">
        <v>42.270285251620066</v>
      </c>
      <c r="E11" s="310">
        <v>100</v>
      </c>
    </row>
    <row r="12" spans="1:5" ht="16" thickBot="1" x14ac:dyDescent="0.4">
      <c r="A12" s="131" t="s">
        <v>7</v>
      </c>
      <c r="B12" s="310">
        <v>9.0696865822735386</v>
      </c>
      <c r="C12" s="310">
        <v>50.555477304020243</v>
      </c>
      <c r="D12" s="310">
        <v>40.374836113706088</v>
      </c>
      <c r="E12" s="310">
        <v>100</v>
      </c>
    </row>
    <row r="13" spans="1:5" ht="16" thickBot="1" x14ac:dyDescent="0.4">
      <c r="A13" s="131" t="s">
        <v>8</v>
      </c>
      <c r="B13" s="310">
        <v>8.0235540785525679</v>
      </c>
      <c r="C13" s="310">
        <v>58.355186072230936</v>
      </c>
      <c r="D13" s="310">
        <v>33.621259849216329</v>
      </c>
      <c r="E13" s="310">
        <v>100</v>
      </c>
    </row>
    <row r="14" spans="1:5" ht="16" thickBot="1" x14ac:dyDescent="0.4">
      <c r="A14" s="131" t="s">
        <v>9</v>
      </c>
      <c r="B14" s="310">
        <v>13.545766386696506</v>
      </c>
      <c r="C14" s="310">
        <v>55.113943864784844</v>
      </c>
      <c r="D14" s="310">
        <v>31.340289748518519</v>
      </c>
      <c r="E14" s="310">
        <v>100</v>
      </c>
    </row>
    <row r="15" spans="1:5" ht="16" thickBot="1" x14ac:dyDescent="0.4">
      <c r="A15" s="132" t="s">
        <v>342</v>
      </c>
      <c r="B15" s="310">
        <v>1.465240455354478</v>
      </c>
      <c r="C15" s="310">
        <v>97.406100983064761</v>
      </c>
      <c r="D15" s="310">
        <v>1.1286585615807427</v>
      </c>
      <c r="E15" s="310">
        <v>100</v>
      </c>
    </row>
    <row r="16" spans="1:5" ht="16" thickBot="1" x14ac:dyDescent="0.4">
      <c r="A16" s="132" t="s">
        <v>291</v>
      </c>
      <c r="B16" s="310">
        <v>3.6451945721786743</v>
      </c>
      <c r="C16" s="310">
        <v>75.081410418402172</v>
      </c>
      <c r="D16" s="310">
        <v>21.273395009419492</v>
      </c>
      <c r="E16" s="310">
        <v>100</v>
      </c>
    </row>
    <row r="17" spans="1:5" ht="16" thickBot="1" x14ac:dyDescent="0.4">
      <c r="A17" s="219" t="s">
        <v>10</v>
      </c>
      <c r="B17" s="220"/>
      <c r="C17" s="220"/>
      <c r="D17" s="220"/>
      <c r="E17" s="221"/>
    </row>
    <row r="18" spans="1:5" ht="16" thickBot="1" x14ac:dyDescent="0.4">
      <c r="A18" s="14" t="s">
        <v>11</v>
      </c>
      <c r="B18" s="311">
        <v>15.6681087323825</v>
      </c>
      <c r="C18" s="311">
        <v>54.505481466459116</v>
      </c>
      <c r="D18" s="311">
        <v>29.826409801157372</v>
      </c>
      <c r="E18" s="311">
        <v>100</v>
      </c>
    </row>
    <row r="19" spans="1:5" ht="16" thickBot="1" x14ac:dyDescent="0.4">
      <c r="A19" s="15" t="s">
        <v>73</v>
      </c>
      <c r="B19" s="311">
        <f>B14</f>
        <v>13.545766386696506</v>
      </c>
      <c r="C19" s="311">
        <f t="shared" ref="C19:D19" si="0">C14</f>
        <v>55.113943864784844</v>
      </c>
      <c r="D19" s="311">
        <f t="shared" si="0"/>
        <v>31.340289748518519</v>
      </c>
      <c r="E19" s="311">
        <f t="shared" ref="E19" si="1">SUM(B19:D19)</f>
        <v>99.999999999999872</v>
      </c>
    </row>
    <row r="20" spans="1:5" ht="16" thickBot="1" x14ac:dyDescent="0.4">
      <c r="A20" s="15" t="s">
        <v>74</v>
      </c>
      <c r="B20" s="311">
        <v>17.574701754445634</v>
      </c>
      <c r="C20" s="311">
        <v>53.958873062215282</v>
      </c>
      <c r="D20" s="311">
        <v>28.466425183338323</v>
      </c>
      <c r="E20" s="311">
        <v>100</v>
      </c>
    </row>
    <row r="21" spans="1:5" ht="16" thickBot="1" x14ac:dyDescent="0.4">
      <c r="A21" s="14" t="s">
        <v>12</v>
      </c>
      <c r="B21" s="311">
        <v>12.768262240689051</v>
      </c>
      <c r="C21" s="311">
        <v>57.916338692142922</v>
      </c>
      <c r="D21" s="311">
        <v>29.315399067168503</v>
      </c>
      <c r="E21" s="311">
        <v>100</v>
      </c>
    </row>
    <row r="22" spans="1:5" ht="16" thickBot="1" x14ac:dyDescent="0.4">
      <c r="A22" s="216" t="s">
        <v>93</v>
      </c>
      <c r="B22" s="217"/>
      <c r="C22" s="217"/>
      <c r="D22" s="217"/>
      <c r="E22" s="218"/>
    </row>
    <row r="23" spans="1:5" ht="16" thickBot="1" x14ac:dyDescent="0.4">
      <c r="A23" s="14" t="s">
        <v>17</v>
      </c>
      <c r="B23" s="311">
        <v>13.748051489378943</v>
      </c>
      <c r="C23" s="311">
        <v>57.501526754709552</v>
      </c>
      <c r="D23" s="311">
        <v>28.750421755913486</v>
      </c>
      <c r="E23" s="311">
        <v>100</v>
      </c>
    </row>
    <row r="24" spans="1:5" ht="16" thickBot="1" x14ac:dyDescent="0.4">
      <c r="A24" s="14" t="s">
        <v>21</v>
      </c>
      <c r="B24" s="311">
        <v>10.925978041856188</v>
      </c>
      <c r="C24" s="311">
        <v>52.074757370941271</v>
      </c>
      <c r="D24" s="311">
        <v>36.999264587202561</v>
      </c>
      <c r="E24" s="311">
        <v>100</v>
      </c>
    </row>
    <row r="25" spans="1:5" ht="16" thickBot="1" x14ac:dyDescent="0.4">
      <c r="A25" s="37" t="s">
        <v>14</v>
      </c>
      <c r="B25" s="312">
        <v>13.510042479385914</v>
      </c>
      <c r="C25" s="312">
        <v>57.043841994723991</v>
      </c>
      <c r="D25" s="312">
        <v>29.446115525892168</v>
      </c>
      <c r="E25" s="312">
        <v>100</v>
      </c>
    </row>
    <row r="26" spans="1:5" s="367" customFormat="1" ht="14.5" customHeight="1" x14ac:dyDescent="0.35">
      <c r="A26" s="367" t="s">
        <v>343</v>
      </c>
    </row>
  </sheetData>
  <mergeCells count="4">
    <mergeCell ref="A5:E5"/>
    <mergeCell ref="A17:E17"/>
    <mergeCell ref="A22:E22"/>
    <mergeCell ref="A2:E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77142-B925-4C98-A1A1-5702FA09C6BF}">
  <dimension ref="A2:E26"/>
  <sheetViews>
    <sheetView topLeftCell="A11" workbookViewId="0">
      <selection activeCell="A26" sqref="A26:XFD26"/>
    </sheetView>
  </sheetViews>
  <sheetFormatPr baseColWidth="10" defaultRowHeight="14.5" x14ac:dyDescent="0.35"/>
  <cols>
    <col min="1" max="1" width="36.08984375" customWidth="1"/>
    <col min="2" max="2" width="20" customWidth="1"/>
    <col min="3" max="4" width="21.54296875" customWidth="1"/>
    <col min="5" max="5" width="20.54296875" customWidth="1"/>
  </cols>
  <sheetData>
    <row r="2" spans="1:5" ht="15.5" x14ac:dyDescent="0.35">
      <c r="A2" s="226" t="s">
        <v>336</v>
      </c>
      <c r="B2" s="226"/>
      <c r="C2" s="226"/>
      <c r="D2" s="226"/>
      <c r="E2" s="226"/>
    </row>
    <row r="3" spans="1:5" ht="16" thickBot="1" x14ac:dyDescent="0.4">
      <c r="A3" s="71"/>
      <c r="B3" s="71"/>
      <c r="C3" s="71"/>
      <c r="D3" s="71"/>
      <c r="E3" s="71"/>
    </row>
    <row r="4" spans="1:5" ht="16" thickBot="1" x14ac:dyDescent="0.4">
      <c r="A4" s="133" t="s">
        <v>224</v>
      </c>
      <c r="B4" s="130" t="s">
        <v>348</v>
      </c>
      <c r="C4" s="130" t="s">
        <v>349</v>
      </c>
      <c r="D4" s="130" t="s">
        <v>203</v>
      </c>
      <c r="E4" s="130" t="s">
        <v>37</v>
      </c>
    </row>
    <row r="5" spans="1:5" ht="16" thickBot="1" x14ac:dyDescent="0.4">
      <c r="A5" s="212" t="s">
        <v>0</v>
      </c>
      <c r="B5" s="213"/>
      <c r="C5" s="213"/>
      <c r="D5" s="213"/>
      <c r="E5" s="214"/>
    </row>
    <row r="6" spans="1:5" ht="16" thickBot="1" x14ac:dyDescent="0.4">
      <c r="A6" s="126" t="s">
        <v>1</v>
      </c>
      <c r="B6" s="305">
        <v>30.96126098171888</v>
      </c>
      <c r="C6" s="305">
        <v>56.157001740957988</v>
      </c>
      <c r="D6" s="305">
        <v>12.881737277323152</v>
      </c>
      <c r="E6" s="305">
        <v>100.00000000000001</v>
      </c>
    </row>
    <row r="7" spans="1:5" ht="16" thickBot="1" x14ac:dyDescent="0.4">
      <c r="A7" s="126" t="s">
        <v>2</v>
      </c>
      <c r="B7" s="305">
        <v>39.736663668305063</v>
      </c>
      <c r="C7" s="305">
        <v>47.944900198856836</v>
      </c>
      <c r="D7" s="305">
        <v>12.318436132838412</v>
      </c>
      <c r="E7" s="305">
        <v>100.00000000000031</v>
      </c>
    </row>
    <row r="8" spans="1:5" ht="16" thickBot="1" x14ac:dyDescent="0.4">
      <c r="A8" s="126" t="s">
        <v>3</v>
      </c>
      <c r="B8" s="305">
        <v>52.374136352172329</v>
      </c>
      <c r="C8" s="305">
        <v>37.789088643181273</v>
      </c>
      <c r="D8" s="305">
        <v>9.8367750046464515</v>
      </c>
      <c r="E8" s="305">
        <v>100.00000000000006</v>
      </c>
    </row>
    <row r="9" spans="1:5" ht="16" thickBot="1" x14ac:dyDescent="0.4">
      <c r="A9" s="126" t="s">
        <v>4</v>
      </c>
      <c r="B9" s="305">
        <v>59.635494675153886</v>
      </c>
      <c r="C9" s="305">
        <v>25.873362498871522</v>
      </c>
      <c r="D9" s="305">
        <v>14.491142825974379</v>
      </c>
      <c r="E9" s="305">
        <v>99.999999999999787</v>
      </c>
    </row>
    <row r="10" spans="1:5" ht="16" thickBot="1" x14ac:dyDescent="0.4">
      <c r="A10" s="126" t="s">
        <v>5</v>
      </c>
      <c r="B10" s="305">
        <v>55.627004051326168</v>
      </c>
      <c r="C10" s="305">
        <v>36.03656345458689</v>
      </c>
      <c r="D10" s="305">
        <v>8.3364324940870898</v>
      </c>
      <c r="E10" s="305">
        <v>100.00000000000014</v>
      </c>
    </row>
    <row r="11" spans="1:5" ht="16" thickBot="1" x14ac:dyDescent="0.4">
      <c r="A11" s="126" t="s">
        <v>6</v>
      </c>
      <c r="B11" s="305">
        <v>46.227361610487364</v>
      </c>
      <c r="C11" s="305">
        <v>28.344280131302892</v>
      </c>
      <c r="D11" s="305">
        <v>25.428358258209769</v>
      </c>
      <c r="E11" s="305">
        <v>100.00000000000003</v>
      </c>
    </row>
    <row r="12" spans="1:5" ht="16" thickBot="1" x14ac:dyDescent="0.4">
      <c r="A12" s="126" t="s">
        <v>7</v>
      </c>
      <c r="B12" s="305">
        <v>18.149112875849397</v>
      </c>
      <c r="C12" s="305">
        <v>69.158663779169572</v>
      </c>
      <c r="D12" s="305">
        <v>12.692223344980984</v>
      </c>
      <c r="E12" s="305">
        <v>99.999999999999957</v>
      </c>
    </row>
    <row r="13" spans="1:5" ht="16" thickBot="1" x14ac:dyDescent="0.4">
      <c r="A13" s="126" t="s">
        <v>8</v>
      </c>
      <c r="B13" s="305">
        <v>3.1139776879841867</v>
      </c>
      <c r="C13" s="305">
        <v>71.249864934826476</v>
      </c>
      <c r="D13" s="305">
        <v>25.636157377189267</v>
      </c>
      <c r="E13" s="305">
        <v>99.999999999999929</v>
      </c>
    </row>
    <row r="14" spans="1:5" ht="16" thickBot="1" x14ac:dyDescent="0.4">
      <c r="A14" s="126" t="s">
        <v>9</v>
      </c>
      <c r="B14" s="305">
        <v>33.721582378250154</v>
      </c>
      <c r="C14" s="305">
        <v>42.985557494973968</v>
      </c>
      <c r="D14" s="305">
        <v>23.292860126775675</v>
      </c>
      <c r="E14" s="305">
        <v>99.999999999999801</v>
      </c>
    </row>
    <row r="15" spans="1:5" ht="16" thickBot="1" x14ac:dyDescent="0.4">
      <c r="A15" s="116" t="s">
        <v>342</v>
      </c>
      <c r="B15" s="305">
        <v>2.0460623113767689</v>
      </c>
      <c r="C15" s="305">
        <v>93.742966624989066</v>
      </c>
      <c r="D15" s="305">
        <v>4.2109710636341227</v>
      </c>
      <c r="E15" s="305">
        <v>99.999999999999957</v>
      </c>
    </row>
    <row r="16" spans="1:5" ht="16" thickBot="1" x14ac:dyDescent="0.4">
      <c r="A16" s="116" t="s">
        <v>291</v>
      </c>
      <c r="B16" s="305">
        <v>27.37885109327361</v>
      </c>
      <c r="C16" s="305">
        <v>51.528125457491967</v>
      </c>
      <c r="D16" s="305">
        <v>21.093023449234753</v>
      </c>
      <c r="E16" s="305">
        <v>100.00000000000033</v>
      </c>
    </row>
    <row r="17" spans="1:5" ht="16" thickBot="1" x14ac:dyDescent="0.4">
      <c r="A17" s="223" t="s">
        <v>10</v>
      </c>
      <c r="B17" s="224"/>
      <c r="C17" s="224"/>
      <c r="D17" s="224"/>
      <c r="E17" s="225"/>
    </row>
    <row r="18" spans="1:5" ht="16" thickBot="1" x14ac:dyDescent="0.4">
      <c r="A18" s="126" t="s">
        <v>11</v>
      </c>
      <c r="B18" s="305">
        <v>42.059966939904584</v>
      </c>
      <c r="C18" s="305">
        <v>41.21181478422892</v>
      </c>
      <c r="D18" s="305">
        <v>16.728218275865395</v>
      </c>
      <c r="E18" s="305">
        <v>99.999999999998892</v>
      </c>
    </row>
    <row r="19" spans="1:5" ht="16" thickBot="1" x14ac:dyDescent="0.4">
      <c r="A19" s="127" t="s">
        <v>73</v>
      </c>
      <c r="B19" s="313">
        <v>33.721582378250154</v>
      </c>
      <c r="C19" s="313">
        <v>42.985557494973968</v>
      </c>
      <c r="D19" s="313">
        <v>23.292860126775675</v>
      </c>
      <c r="E19" s="305">
        <v>99.999999999999801</v>
      </c>
    </row>
    <row r="20" spans="1:5" ht="16" thickBot="1" x14ac:dyDescent="0.4">
      <c r="A20" s="127" t="s">
        <v>74</v>
      </c>
      <c r="B20" s="313">
        <v>49.550702754908109</v>
      </c>
      <c r="C20" s="313">
        <v>39.61838407211274</v>
      </c>
      <c r="D20" s="313">
        <v>10.830913172978319</v>
      </c>
      <c r="E20" s="305">
        <v>99.999999999999162</v>
      </c>
    </row>
    <row r="21" spans="1:5" ht="16" thickBot="1" x14ac:dyDescent="0.4">
      <c r="A21" s="126" t="s">
        <v>12</v>
      </c>
      <c r="B21" s="313">
        <v>46.273460150634797</v>
      </c>
      <c r="C21" s="313">
        <v>40.207278499192995</v>
      </c>
      <c r="D21" s="313">
        <v>13.519261350173165</v>
      </c>
      <c r="E21" s="305">
        <v>100.00000000000097</v>
      </c>
    </row>
    <row r="22" spans="1:5" ht="16" thickBot="1" x14ac:dyDescent="0.4">
      <c r="A22" s="212" t="s">
        <v>93</v>
      </c>
      <c r="B22" s="213"/>
      <c r="C22" s="213"/>
      <c r="D22" s="213"/>
      <c r="E22" s="214"/>
    </row>
    <row r="23" spans="1:5" ht="16" thickBot="1" x14ac:dyDescent="0.4">
      <c r="A23" s="126" t="s">
        <v>17</v>
      </c>
      <c r="B23" s="305">
        <v>45.956982384673992</v>
      </c>
      <c r="C23" s="305">
        <v>40.886582831277721</v>
      </c>
      <c r="D23" s="305">
        <v>13.156434784050457</v>
      </c>
      <c r="E23" s="305">
        <v>100.00000000000217</v>
      </c>
    </row>
    <row r="24" spans="1:5" ht="16" thickBot="1" x14ac:dyDescent="0.4">
      <c r="A24" s="126" t="s">
        <v>21</v>
      </c>
      <c r="B24" s="305">
        <v>36.929854087711426</v>
      </c>
      <c r="C24" s="305">
        <v>35.878847490020874</v>
      </c>
      <c r="D24" s="305">
        <v>27.191298422267767</v>
      </c>
      <c r="E24" s="305">
        <v>100.00000000000007</v>
      </c>
    </row>
    <row r="25" spans="1:5" ht="16" thickBot="1" x14ac:dyDescent="0.4">
      <c r="A25" s="128" t="s">
        <v>14</v>
      </c>
      <c r="B25" s="309">
        <v>45.195649304939195</v>
      </c>
      <c r="C25" s="309">
        <v>40.464238709821274</v>
      </c>
      <c r="D25" s="309">
        <v>14.340111985241697</v>
      </c>
      <c r="E25" s="309">
        <v>100.00000000000216</v>
      </c>
    </row>
    <row r="26" spans="1:5" s="367" customFormat="1" ht="14.5" customHeight="1" x14ac:dyDescent="0.35">
      <c r="A26" s="367" t="s">
        <v>343</v>
      </c>
    </row>
  </sheetData>
  <mergeCells count="4">
    <mergeCell ref="A5:E5"/>
    <mergeCell ref="A17:E17"/>
    <mergeCell ref="A22:E22"/>
    <mergeCell ref="A2:E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5741B-94A8-482B-851D-8FE2273FD9A2}">
  <dimension ref="A1:N25"/>
  <sheetViews>
    <sheetView topLeftCell="A8" workbookViewId="0">
      <selection activeCell="A25" sqref="A25:XFD25"/>
    </sheetView>
  </sheetViews>
  <sheetFormatPr baseColWidth="10" defaultColWidth="16.54296875" defaultRowHeight="14.5" x14ac:dyDescent="0.35"/>
  <cols>
    <col min="1" max="1" width="18.26953125" customWidth="1"/>
    <col min="2" max="2" width="11.7265625" customWidth="1"/>
    <col min="3" max="3" width="14.26953125" customWidth="1"/>
    <col min="4" max="4" width="13.7265625" customWidth="1"/>
    <col min="5" max="5" width="12.7265625" customWidth="1"/>
    <col min="6" max="6" width="14.08984375" customWidth="1"/>
    <col min="7" max="7" width="13.7265625" customWidth="1"/>
    <col min="9" max="9" width="12.7265625" customWidth="1"/>
  </cols>
  <sheetData>
    <row r="1" spans="1:14" ht="15.5" x14ac:dyDescent="0.35">
      <c r="A1" s="230" t="s">
        <v>215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4" ht="16" thickBot="1" x14ac:dyDescent="0.4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42" x14ac:dyDescent="0.35">
      <c r="A3" s="134" t="s">
        <v>224</v>
      </c>
      <c r="B3" s="135" t="s">
        <v>204</v>
      </c>
      <c r="C3" s="136" t="s">
        <v>205</v>
      </c>
      <c r="D3" s="136" t="s">
        <v>206</v>
      </c>
      <c r="E3" s="136" t="s">
        <v>207</v>
      </c>
      <c r="F3" s="136" t="s">
        <v>208</v>
      </c>
      <c r="G3" s="136" t="s">
        <v>209</v>
      </c>
      <c r="H3" s="136" t="s">
        <v>210</v>
      </c>
      <c r="I3" s="136" t="s">
        <v>211</v>
      </c>
      <c r="J3" s="136" t="s">
        <v>212</v>
      </c>
      <c r="K3" s="136" t="s">
        <v>213</v>
      </c>
      <c r="L3" s="136" t="s">
        <v>214</v>
      </c>
      <c r="M3" s="136" t="s">
        <v>39</v>
      </c>
      <c r="N3" s="136" t="s">
        <v>14</v>
      </c>
    </row>
    <row r="4" spans="1:14" x14ac:dyDescent="0.35">
      <c r="A4" s="227" t="s">
        <v>0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9"/>
    </row>
    <row r="5" spans="1:14" ht="15" thickBot="1" x14ac:dyDescent="0.4">
      <c r="A5" s="137" t="s">
        <v>1</v>
      </c>
      <c r="B5" s="314">
        <v>29.606382251787149</v>
      </c>
      <c r="C5" s="314">
        <v>0.44542069126278427</v>
      </c>
      <c r="D5" s="314">
        <v>0.2009845083204673</v>
      </c>
      <c r="E5" s="314">
        <v>5.4973433337344177</v>
      </c>
      <c r="F5" s="314">
        <v>0</v>
      </c>
      <c r="G5" s="314">
        <v>0.23093349066051089</v>
      </c>
      <c r="H5" s="314">
        <v>0.25025961105700434</v>
      </c>
      <c r="I5" s="314">
        <v>0.55819764061544586</v>
      </c>
      <c r="J5" s="314">
        <v>8.2150436550258998</v>
      </c>
      <c r="K5" s="314">
        <v>11.95374704377495</v>
      </c>
      <c r="L5" s="314">
        <v>40.901262501253626</v>
      </c>
      <c r="M5" s="314">
        <v>2.1404252725077386</v>
      </c>
      <c r="N5" s="315">
        <v>100</v>
      </c>
    </row>
    <row r="6" spans="1:14" ht="15" thickBot="1" x14ac:dyDescent="0.4">
      <c r="A6" s="137" t="s">
        <v>2</v>
      </c>
      <c r="B6" s="314">
        <v>40.03489169767051</v>
      </c>
      <c r="C6" s="314">
        <v>6.2983893152410625E-2</v>
      </c>
      <c r="D6" s="314">
        <v>0.92796146931853241</v>
      </c>
      <c r="E6" s="314">
        <v>1.7059774033676582</v>
      </c>
      <c r="F6" s="314">
        <v>0.73081284256126045</v>
      </c>
      <c r="G6" s="314">
        <v>8.6783553468205765E-2</v>
      </c>
      <c r="H6" s="314">
        <v>0.68520738985240415</v>
      </c>
      <c r="I6" s="314">
        <v>0.51736173969041888</v>
      </c>
      <c r="J6" s="314">
        <v>10.627913407558532</v>
      </c>
      <c r="K6" s="314">
        <v>12.190531140728456</v>
      </c>
      <c r="L6" s="314">
        <v>32.386327394149966</v>
      </c>
      <c r="M6" s="314">
        <v>4.324806848186067E-2</v>
      </c>
      <c r="N6" s="315">
        <v>100.00000000000023</v>
      </c>
    </row>
    <row r="7" spans="1:14" ht="15" thickBot="1" x14ac:dyDescent="0.4">
      <c r="A7" s="137" t="s">
        <v>3</v>
      </c>
      <c r="B7" s="314">
        <v>35.330344678526693</v>
      </c>
      <c r="C7" s="314">
        <v>0.85247993107501785</v>
      </c>
      <c r="D7" s="314">
        <v>6.8528782358997757</v>
      </c>
      <c r="E7" s="314">
        <v>1.9067932626552861</v>
      </c>
      <c r="F7" s="314">
        <v>0.10225355633952142</v>
      </c>
      <c r="G7" s="314">
        <v>6.1031128077722814</v>
      </c>
      <c r="H7" s="314">
        <v>7.5161154931327978</v>
      </c>
      <c r="I7" s="314">
        <v>0.44687925533646972</v>
      </c>
      <c r="J7" s="314">
        <v>14.326663961751981</v>
      </c>
      <c r="K7" s="314">
        <v>5.4376185685148393</v>
      </c>
      <c r="L7" s="314">
        <v>20.005247854059245</v>
      </c>
      <c r="M7" s="314">
        <v>1.1196123949361716</v>
      </c>
      <c r="N7" s="315">
        <v>100.00000000000007</v>
      </c>
    </row>
    <row r="8" spans="1:14" ht="15" thickBot="1" x14ac:dyDescent="0.4">
      <c r="A8" s="137" t="s">
        <v>4</v>
      </c>
      <c r="B8" s="314">
        <v>9.7965302525497613</v>
      </c>
      <c r="C8" s="314">
        <v>0.87923227070510945</v>
      </c>
      <c r="D8" s="314">
        <v>4.0757076710305133</v>
      </c>
      <c r="E8" s="314">
        <v>4.7702624768752502</v>
      </c>
      <c r="F8" s="314">
        <v>0.66416989531833304</v>
      </c>
      <c r="G8" s="314">
        <v>3.2067529148073626</v>
      </c>
      <c r="H8" s="314">
        <v>5.8865370588389467</v>
      </c>
      <c r="I8" s="314">
        <v>1.8006303829486523</v>
      </c>
      <c r="J8" s="314">
        <v>28.212662649221944</v>
      </c>
      <c r="K8" s="314">
        <v>7.8221578421888509</v>
      </c>
      <c r="L8" s="314">
        <v>31.191845684469101</v>
      </c>
      <c r="M8" s="314">
        <v>1.693510901046108</v>
      </c>
      <c r="N8" s="315">
        <v>99.999999999999943</v>
      </c>
    </row>
    <row r="9" spans="1:14" ht="15" thickBot="1" x14ac:dyDescent="0.4">
      <c r="A9" s="137" t="s">
        <v>5</v>
      </c>
      <c r="B9" s="314">
        <v>25.330282853421483</v>
      </c>
      <c r="C9" s="314">
        <v>0.22266017573449692</v>
      </c>
      <c r="D9" s="314">
        <v>3.8705047422815131</v>
      </c>
      <c r="E9" s="314">
        <v>1.8997429899694784</v>
      </c>
      <c r="F9" s="314">
        <v>0.4366546744709201</v>
      </c>
      <c r="G9" s="314">
        <v>2.2698688841886203</v>
      </c>
      <c r="H9" s="314">
        <v>5.5024216391122067</v>
      </c>
      <c r="I9" s="314">
        <v>0.94705247223898203</v>
      </c>
      <c r="J9" s="314">
        <v>18.507848829749054</v>
      </c>
      <c r="K9" s="314">
        <v>11.484280528889791</v>
      </c>
      <c r="L9" s="314">
        <v>23.2217107640279</v>
      </c>
      <c r="M9" s="314">
        <v>6.3069714459155977</v>
      </c>
      <c r="N9" s="315">
        <v>100.00000000000003</v>
      </c>
    </row>
    <row r="10" spans="1:14" ht="15" thickBot="1" x14ac:dyDescent="0.4">
      <c r="A10" s="137" t="s">
        <v>6</v>
      </c>
      <c r="B10" s="314">
        <v>52.805008689282282</v>
      </c>
      <c r="C10" s="314">
        <v>0</v>
      </c>
      <c r="D10" s="314">
        <v>0.5139497664006899</v>
      </c>
      <c r="E10" s="314">
        <v>2.8603917429304504</v>
      </c>
      <c r="F10" s="314">
        <v>0.11598116244289282</v>
      </c>
      <c r="G10" s="314">
        <v>4.6194115388412973</v>
      </c>
      <c r="H10" s="314">
        <v>0.6189712357705428</v>
      </c>
      <c r="I10" s="314">
        <v>1.5684088186194722</v>
      </c>
      <c r="J10" s="314">
        <v>20.718766645687513</v>
      </c>
      <c r="K10" s="314">
        <v>0.2526827279536209</v>
      </c>
      <c r="L10" s="314">
        <v>15.612208771165035</v>
      </c>
      <c r="M10" s="314">
        <v>0.31421890090626475</v>
      </c>
      <c r="N10" s="315">
        <v>100.00000000000007</v>
      </c>
    </row>
    <row r="11" spans="1:14" ht="15" thickBot="1" x14ac:dyDescent="0.4">
      <c r="A11" s="137" t="s">
        <v>7</v>
      </c>
      <c r="B11" s="314">
        <v>59.833682452987766</v>
      </c>
      <c r="C11" s="314">
        <v>0.26760458290746286</v>
      </c>
      <c r="D11" s="314">
        <v>0.21202398142471454</v>
      </c>
      <c r="E11" s="314">
        <v>1.7868395194644469</v>
      </c>
      <c r="F11" s="314">
        <v>9.5477195280290361E-2</v>
      </c>
      <c r="G11" s="314">
        <v>0.94149078392758012</v>
      </c>
      <c r="H11" s="314">
        <v>1.0063571411934547</v>
      </c>
      <c r="I11" s="314">
        <v>0.31385550989001909</v>
      </c>
      <c r="J11" s="314">
        <v>21.045713407940031</v>
      </c>
      <c r="K11" s="314">
        <v>0.89348564021747012</v>
      </c>
      <c r="L11" s="314">
        <v>13.261612958771551</v>
      </c>
      <c r="M11" s="314">
        <v>0.34185682599513534</v>
      </c>
      <c r="N11" s="315">
        <v>99.999999999999901</v>
      </c>
    </row>
    <row r="12" spans="1:14" ht="15" thickBot="1" x14ac:dyDescent="0.4">
      <c r="A12" s="137" t="s">
        <v>8</v>
      </c>
      <c r="B12" s="314">
        <v>28.280057458805619</v>
      </c>
      <c r="C12" s="314">
        <v>0.21736513407778069</v>
      </c>
      <c r="D12" s="314">
        <v>4.2030899719858157</v>
      </c>
      <c r="E12" s="314">
        <v>2.6776306330866171</v>
      </c>
      <c r="F12" s="314">
        <v>0</v>
      </c>
      <c r="G12" s="314">
        <v>1.8866364355546086</v>
      </c>
      <c r="H12" s="314">
        <v>0.41258307150024875</v>
      </c>
      <c r="I12" s="314">
        <v>0.19974304258518119</v>
      </c>
      <c r="J12" s="314">
        <v>10.598759545401338</v>
      </c>
      <c r="K12" s="314">
        <v>36.451807363613497</v>
      </c>
      <c r="L12" s="314">
        <v>14.000240656289984</v>
      </c>
      <c r="M12" s="314">
        <v>1.0720866870991153</v>
      </c>
      <c r="N12" s="315">
        <v>99.999999999999801</v>
      </c>
    </row>
    <row r="13" spans="1:14" ht="15" thickBot="1" x14ac:dyDescent="0.4">
      <c r="A13" s="137" t="s">
        <v>9</v>
      </c>
      <c r="B13" s="314">
        <v>47.926668958432828</v>
      </c>
      <c r="C13" s="314">
        <v>0</v>
      </c>
      <c r="D13" s="314">
        <v>1.3907288606581172</v>
      </c>
      <c r="E13" s="314">
        <v>0</v>
      </c>
      <c r="F13" s="314">
        <v>1.548304446463949</v>
      </c>
      <c r="G13" s="314">
        <v>0</v>
      </c>
      <c r="H13" s="314">
        <v>0.35660876571195971</v>
      </c>
      <c r="I13" s="314">
        <v>1.8557461757950633</v>
      </c>
      <c r="J13" s="314">
        <v>29.200023043975143</v>
      </c>
      <c r="K13" s="314">
        <v>5.1365980961599789</v>
      </c>
      <c r="L13" s="314">
        <v>12.182321799397275</v>
      </c>
      <c r="M13" s="314">
        <v>0.40299985340554612</v>
      </c>
      <c r="N13" s="315">
        <v>99.999999999999872</v>
      </c>
    </row>
    <row r="14" spans="1:14" ht="16" thickBot="1" x14ac:dyDescent="0.4">
      <c r="A14" s="2" t="s">
        <v>342</v>
      </c>
      <c r="B14" s="314">
        <v>33.902263144872599</v>
      </c>
      <c r="C14" s="314">
        <v>6.9339120128530247</v>
      </c>
      <c r="D14" s="314">
        <v>2.4991064189522776</v>
      </c>
      <c r="E14" s="314">
        <v>3.5707259871715387</v>
      </c>
      <c r="F14" s="314">
        <v>0</v>
      </c>
      <c r="G14" s="314">
        <v>0</v>
      </c>
      <c r="H14" s="314">
        <v>38.840244276905025</v>
      </c>
      <c r="I14" s="314">
        <v>0</v>
      </c>
      <c r="J14" s="314">
        <v>2.4814995977745409</v>
      </c>
      <c r="K14" s="314">
        <v>2.3465346697302087</v>
      </c>
      <c r="L14" s="314">
        <v>9.4257138917407346</v>
      </c>
      <c r="M14" s="314">
        <v>0</v>
      </c>
      <c r="N14" s="315">
        <v>99.999999999999943</v>
      </c>
    </row>
    <row r="15" spans="1:14" ht="15.5" x14ac:dyDescent="0.35">
      <c r="A15" s="138" t="s">
        <v>291</v>
      </c>
      <c r="B15" s="316">
        <v>22.699165071163431</v>
      </c>
      <c r="C15" s="316">
        <v>5.9603656917460555</v>
      </c>
      <c r="D15" s="316">
        <v>13.646475360911294</v>
      </c>
      <c r="E15" s="316">
        <v>3.6335279641484841</v>
      </c>
      <c r="F15" s="316">
        <v>0.73821108194836726</v>
      </c>
      <c r="G15" s="316">
        <v>0.10963797663731091</v>
      </c>
      <c r="H15" s="316">
        <v>7.2955861624689966</v>
      </c>
      <c r="I15" s="316">
        <v>0</v>
      </c>
      <c r="J15" s="316">
        <v>17.983767975166309</v>
      </c>
      <c r="K15" s="316">
        <v>2.153071080397071</v>
      </c>
      <c r="L15" s="316">
        <v>11.216037668728058</v>
      </c>
      <c r="M15" s="316">
        <v>14.564153966684993</v>
      </c>
      <c r="N15" s="317">
        <v>100.00000000000038</v>
      </c>
    </row>
    <row r="16" spans="1:14" x14ac:dyDescent="0.35">
      <c r="A16" s="227" t="s">
        <v>10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9"/>
    </row>
    <row r="17" spans="1:14" ht="15" thickBot="1" x14ac:dyDescent="0.4">
      <c r="A17" s="137" t="s">
        <v>11</v>
      </c>
      <c r="B17" s="314">
        <v>45.372202160920573</v>
      </c>
      <c r="C17" s="314">
        <v>0.21665096336335454</v>
      </c>
      <c r="D17" s="314">
        <v>1.6098292276485349</v>
      </c>
      <c r="E17" s="314">
        <v>0.54701968011498892</v>
      </c>
      <c r="F17" s="314">
        <v>1.0128298574764747</v>
      </c>
      <c r="G17" s="314">
        <v>1.888726742920855</v>
      </c>
      <c r="H17" s="314">
        <v>1.7943348157403005</v>
      </c>
      <c r="I17" s="314">
        <v>2.0764257314899939</v>
      </c>
      <c r="J17" s="314">
        <v>21.909893428737597</v>
      </c>
      <c r="K17" s="314">
        <v>7.8667608581904371</v>
      </c>
      <c r="L17" s="314">
        <v>14.8360791283535</v>
      </c>
      <c r="M17" s="314">
        <v>0.86924740504234854</v>
      </c>
      <c r="N17" s="315">
        <v>99.999999999998948</v>
      </c>
    </row>
    <row r="18" spans="1:14" ht="15" thickBot="1" x14ac:dyDescent="0.4">
      <c r="A18" s="139" t="s">
        <v>73</v>
      </c>
      <c r="B18" s="318">
        <v>47.926668958432828</v>
      </c>
      <c r="C18" s="318">
        <v>0</v>
      </c>
      <c r="D18" s="318">
        <v>1.3907288606581172</v>
      </c>
      <c r="E18" s="318">
        <v>0</v>
      </c>
      <c r="F18" s="318">
        <v>1.548304446463949</v>
      </c>
      <c r="G18" s="318">
        <v>0</v>
      </c>
      <c r="H18" s="318">
        <v>0.35660876571195971</v>
      </c>
      <c r="I18" s="318">
        <v>1.8557461757950633</v>
      </c>
      <c r="J18" s="318">
        <v>29.200023043975143</v>
      </c>
      <c r="K18" s="318">
        <v>5.1365980961599789</v>
      </c>
      <c r="L18" s="318">
        <v>12.182321799397275</v>
      </c>
      <c r="M18" s="318">
        <v>0.40299985340554612</v>
      </c>
      <c r="N18" s="315">
        <v>99.999999999999872</v>
      </c>
    </row>
    <row r="19" spans="1:14" ht="15" thickBot="1" x14ac:dyDescent="0.4">
      <c r="A19" s="139" t="s">
        <v>74</v>
      </c>
      <c r="B19" s="318">
        <v>43.077412830100783</v>
      </c>
      <c r="C19" s="318">
        <v>0.41127800636205436</v>
      </c>
      <c r="D19" s="318">
        <v>1.8066566771335402</v>
      </c>
      <c r="E19" s="318">
        <v>1.0384314013004532</v>
      </c>
      <c r="F19" s="318">
        <v>0.53178959696868122</v>
      </c>
      <c r="G19" s="318">
        <v>3.5854526438841408</v>
      </c>
      <c r="H19" s="318">
        <v>3.0859070544010581</v>
      </c>
      <c r="I19" s="318">
        <v>2.2746718353078772</v>
      </c>
      <c r="J19" s="318">
        <v>15.360850913236638</v>
      </c>
      <c r="K19" s="318">
        <v>10.31938556398504</v>
      </c>
      <c r="L19" s="318">
        <v>17.220065489423487</v>
      </c>
      <c r="M19" s="318">
        <v>1.2880979878955816</v>
      </c>
      <c r="N19" s="315">
        <v>99.999999999999318</v>
      </c>
    </row>
    <row r="20" spans="1:14" x14ac:dyDescent="0.35">
      <c r="A20" s="140" t="s">
        <v>12</v>
      </c>
      <c r="B20" s="319">
        <v>27.892298544640571</v>
      </c>
      <c r="C20" s="319">
        <v>0.62159934808557327</v>
      </c>
      <c r="D20" s="319">
        <v>3.5249668963187006</v>
      </c>
      <c r="E20" s="319">
        <v>3.4127257290760653</v>
      </c>
      <c r="F20" s="319">
        <v>0.35738916573820012</v>
      </c>
      <c r="G20" s="319">
        <v>2.4085896696292584</v>
      </c>
      <c r="H20" s="319">
        <v>4.1512135107562482</v>
      </c>
      <c r="I20" s="319">
        <v>0.67662868221742778</v>
      </c>
      <c r="J20" s="319">
        <v>17.790644905556636</v>
      </c>
      <c r="K20" s="319">
        <v>8.2797501876301229</v>
      </c>
      <c r="L20" s="319">
        <v>28.427488461700733</v>
      </c>
      <c r="M20" s="319">
        <v>2.4567048986512217</v>
      </c>
      <c r="N20" s="317">
        <v>100.00000000000077</v>
      </c>
    </row>
    <row r="21" spans="1:14" x14ac:dyDescent="0.35">
      <c r="A21" s="227" t="s">
        <v>93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9"/>
    </row>
    <row r="22" spans="1:14" ht="15" thickBot="1" x14ac:dyDescent="0.4">
      <c r="A22" s="137" t="s">
        <v>17</v>
      </c>
      <c r="B22" s="314">
        <v>31.755742111615316</v>
      </c>
      <c r="C22" s="314">
        <v>0.52645854089553679</v>
      </c>
      <c r="D22" s="314">
        <v>3.1348225138596231</v>
      </c>
      <c r="E22" s="314">
        <v>2.7801796004419823</v>
      </c>
      <c r="F22" s="314">
        <v>0.5104357360992422</v>
      </c>
      <c r="G22" s="314">
        <v>2.1823635732976099</v>
      </c>
      <c r="H22" s="314">
        <v>3.7152654191899801</v>
      </c>
      <c r="I22" s="314">
        <v>1.0913076535600352</v>
      </c>
      <c r="J22" s="314">
        <v>18.485017954599112</v>
      </c>
      <c r="K22" s="314">
        <v>8.3666518078887435</v>
      </c>
      <c r="L22" s="314">
        <v>25.366998620491483</v>
      </c>
      <c r="M22" s="314">
        <v>2.0847564680636412</v>
      </c>
      <c r="N22" s="315">
        <v>100.00000000000232</v>
      </c>
    </row>
    <row r="23" spans="1:14" ht="15" thickBot="1" x14ac:dyDescent="0.4">
      <c r="A23" s="137" t="s">
        <v>21</v>
      </c>
      <c r="B23" s="314">
        <v>38.963765766914065</v>
      </c>
      <c r="C23" s="314">
        <v>0.42632709483929809</v>
      </c>
      <c r="D23" s="314">
        <v>1.9521160649986684</v>
      </c>
      <c r="E23" s="314">
        <v>1.5885390944644844</v>
      </c>
      <c r="F23" s="314">
        <v>0.68372638568685928</v>
      </c>
      <c r="G23" s="314">
        <v>3.2879727227704416</v>
      </c>
      <c r="H23" s="314">
        <v>1.7358446345722593</v>
      </c>
      <c r="I23" s="314">
        <v>0.42006940335293735</v>
      </c>
      <c r="J23" s="314">
        <v>22.745594951116104</v>
      </c>
      <c r="K23" s="314">
        <v>6.0836544883404544</v>
      </c>
      <c r="L23" s="314">
        <v>20.432228545768641</v>
      </c>
      <c r="M23" s="314">
        <v>1.6801608471758707</v>
      </c>
      <c r="N23" s="315">
        <v>100.00000000000009</v>
      </c>
    </row>
    <row r="24" spans="1:14" ht="15" thickBot="1" x14ac:dyDescent="0.4">
      <c r="A24" s="141" t="s">
        <v>14</v>
      </c>
      <c r="B24" s="320">
        <v>32.363654912648357</v>
      </c>
      <c r="C24" s="320">
        <v>0.51801362024120856</v>
      </c>
      <c r="D24" s="320">
        <v>3.0350750068438561</v>
      </c>
      <c r="E24" s="320">
        <v>2.679678609815999</v>
      </c>
      <c r="F24" s="320">
        <v>0.52505078305544839</v>
      </c>
      <c r="G24" s="320">
        <v>2.2756088215161894</v>
      </c>
      <c r="H24" s="320">
        <v>3.5483243419759591</v>
      </c>
      <c r="I24" s="320">
        <v>1.0346965290191408</v>
      </c>
      <c r="J24" s="320">
        <v>18.844347976229368</v>
      </c>
      <c r="K24" s="320">
        <v>8.1741075874966604</v>
      </c>
      <c r="L24" s="320">
        <v>24.950808269011084</v>
      </c>
      <c r="M24" s="320">
        <v>2.0506335421491708</v>
      </c>
      <c r="N24" s="321">
        <v>100.00000000000244</v>
      </c>
    </row>
    <row r="25" spans="1:14" s="367" customFormat="1" ht="14.5" customHeight="1" x14ac:dyDescent="0.35">
      <c r="A25" s="367" t="s">
        <v>343</v>
      </c>
    </row>
  </sheetData>
  <mergeCells count="4">
    <mergeCell ref="A4:N4"/>
    <mergeCell ref="A16:N16"/>
    <mergeCell ref="A21:N21"/>
    <mergeCell ref="A1:N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07DF-D828-4FFA-833F-2A53388D4595}">
  <dimension ref="D8:H15"/>
  <sheetViews>
    <sheetView workbookViewId="0">
      <selection activeCell="J12" sqref="J12"/>
    </sheetView>
  </sheetViews>
  <sheetFormatPr baseColWidth="10" defaultRowHeight="14.5" x14ac:dyDescent="0.35"/>
  <sheetData>
    <row r="8" spans="4:8" x14ac:dyDescent="0.35">
      <c r="D8" s="279" t="s">
        <v>273</v>
      </c>
      <c r="E8" s="279"/>
      <c r="F8" s="279"/>
      <c r="G8" s="279"/>
      <c r="H8" s="279"/>
    </row>
    <row r="9" spans="4:8" x14ac:dyDescent="0.35">
      <c r="D9" s="279"/>
      <c r="E9" s="279"/>
      <c r="F9" s="279"/>
      <c r="G9" s="279"/>
      <c r="H9" s="279"/>
    </row>
    <row r="10" spans="4:8" x14ac:dyDescent="0.35">
      <c r="D10" s="279"/>
      <c r="E10" s="279"/>
      <c r="F10" s="279"/>
      <c r="G10" s="279"/>
      <c r="H10" s="279"/>
    </row>
    <row r="11" spans="4:8" x14ac:dyDescent="0.35">
      <c r="D11" s="279"/>
      <c r="E11" s="279"/>
      <c r="F11" s="279"/>
      <c r="G11" s="279"/>
      <c r="H11" s="279"/>
    </row>
    <row r="12" spans="4:8" x14ac:dyDescent="0.35">
      <c r="D12" s="279"/>
      <c r="E12" s="279"/>
      <c r="F12" s="279"/>
      <c r="G12" s="279"/>
      <c r="H12" s="279"/>
    </row>
    <row r="13" spans="4:8" x14ac:dyDescent="0.35">
      <c r="D13" s="279"/>
      <c r="E13" s="279"/>
      <c r="F13" s="279"/>
      <c r="G13" s="279"/>
      <c r="H13" s="279"/>
    </row>
    <row r="14" spans="4:8" x14ac:dyDescent="0.35">
      <c r="D14" s="279"/>
      <c r="E14" s="279"/>
      <c r="F14" s="279"/>
      <c r="G14" s="279"/>
      <c r="H14" s="279"/>
    </row>
    <row r="15" spans="4:8" x14ac:dyDescent="0.35">
      <c r="D15" s="279"/>
      <c r="E15" s="279"/>
      <c r="F15" s="279"/>
      <c r="G15" s="279"/>
      <c r="H15" s="279"/>
    </row>
  </sheetData>
  <mergeCells count="1">
    <mergeCell ref="D8:H1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E610-9CA5-43A8-BAF1-B95CF36FB42E}">
  <dimension ref="A2:H33"/>
  <sheetViews>
    <sheetView topLeftCell="A17" workbookViewId="0">
      <selection activeCell="A33" sqref="A33:XFD33"/>
    </sheetView>
  </sheetViews>
  <sheetFormatPr baseColWidth="10" defaultRowHeight="14.5" x14ac:dyDescent="0.35"/>
  <cols>
    <col min="1" max="1" width="38.26953125" customWidth="1"/>
    <col min="3" max="3" width="18.453125" customWidth="1"/>
    <col min="4" max="4" width="20.7265625" customWidth="1"/>
    <col min="5" max="5" width="19.81640625" customWidth="1"/>
  </cols>
  <sheetData>
    <row r="2" spans="1:6" x14ac:dyDescent="0.35">
      <c r="A2" s="55" t="s">
        <v>230</v>
      </c>
    </row>
    <row r="3" spans="1:6" ht="15" thickBot="1" x14ac:dyDescent="0.4"/>
    <row r="4" spans="1:6" ht="28.5" thickBot="1" x14ac:dyDescent="0.4">
      <c r="A4" s="51" t="s">
        <v>224</v>
      </c>
      <c r="B4" s="46" t="s">
        <v>231</v>
      </c>
      <c r="C4" s="46" t="s">
        <v>232</v>
      </c>
      <c r="D4" s="46" t="s">
        <v>233</v>
      </c>
      <c r="E4" s="46" t="s">
        <v>234</v>
      </c>
      <c r="F4" s="46" t="s">
        <v>37</v>
      </c>
    </row>
    <row r="5" spans="1:6" ht="16" thickBot="1" x14ac:dyDescent="0.4">
      <c r="A5" s="231" t="s">
        <v>0</v>
      </c>
      <c r="B5" s="232"/>
      <c r="C5" s="232"/>
      <c r="D5" s="232"/>
      <c r="E5" s="232"/>
      <c r="F5" s="233"/>
    </row>
    <row r="6" spans="1:6" ht="16" thickBot="1" x14ac:dyDescent="0.4">
      <c r="A6" s="2" t="s">
        <v>1</v>
      </c>
      <c r="B6" s="278">
        <v>54.592737284620995</v>
      </c>
      <c r="C6" s="278">
        <v>2.7458905032430314</v>
      </c>
      <c r="D6" s="278">
        <v>0.83411682369591544</v>
      </c>
      <c r="E6" s="278">
        <v>41.827255388439696</v>
      </c>
      <c r="F6" s="278">
        <v>100</v>
      </c>
    </row>
    <row r="7" spans="1:6" ht="16" thickBot="1" x14ac:dyDescent="0.4">
      <c r="A7" s="2" t="s">
        <v>2</v>
      </c>
      <c r="B7" s="278">
        <v>42.455166353102186</v>
      </c>
      <c r="C7" s="278">
        <v>7.3238286820847707</v>
      </c>
      <c r="D7" s="278">
        <v>3.1341964546319092</v>
      </c>
      <c r="E7" s="278">
        <v>47.0868085101811</v>
      </c>
      <c r="F7" s="278">
        <v>100</v>
      </c>
    </row>
    <row r="8" spans="1:6" ht="16" thickBot="1" x14ac:dyDescent="0.4">
      <c r="A8" s="2" t="s">
        <v>3</v>
      </c>
      <c r="B8" s="278">
        <v>75.184230641545227</v>
      </c>
      <c r="C8" s="278">
        <v>2.3634241900263491</v>
      </c>
      <c r="D8" s="278">
        <v>1.2992685897885805</v>
      </c>
      <c r="E8" s="278">
        <v>21.153076578639503</v>
      </c>
      <c r="F8" s="278">
        <v>100</v>
      </c>
    </row>
    <row r="9" spans="1:6" ht="16" thickBot="1" x14ac:dyDescent="0.4">
      <c r="A9" s="2" t="s">
        <v>346</v>
      </c>
      <c r="B9" s="278">
        <v>62.814849098040291</v>
      </c>
      <c r="C9" s="278">
        <v>3.4815938283582932</v>
      </c>
      <c r="D9" s="278">
        <v>0.88089446713440789</v>
      </c>
      <c r="E9" s="278">
        <v>32.822662606466963</v>
      </c>
      <c r="F9" s="278">
        <v>100</v>
      </c>
    </row>
    <row r="10" spans="1:6" ht="16" thickBot="1" x14ac:dyDescent="0.4">
      <c r="A10" s="2" t="s">
        <v>5</v>
      </c>
      <c r="B10" s="278">
        <v>60.19267566125265</v>
      </c>
      <c r="C10" s="278">
        <v>3.3155865503959285</v>
      </c>
      <c r="D10" s="278">
        <v>3.1347287296174899</v>
      </c>
      <c r="E10" s="278">
        <v>33.357009058734235</v>
      </c>
      <c r="F10" s="278">
        <v>100</v>
      </c>
    </row>
    <row r="11" spans="1:6" ht="16" thickBot="1" x14ac:dyDescent="0.4">
      <c r="A11" s="2" t="s">
        <v>6</v>
      </c>
      <c r="B11" s="278">
        <v>80.533561397206768</v>
      </c>
      <c r="C11" s="278">
        <v>2.1586744512663674</v>
      </c>
      <c r="D11" s="278">
        <v>0.61328958527886668</v>
      </c>
      <c r="E11" s="278">
        <v>16.694474566248434</v>
      </c>
      <c r="F11" s="278">
        <v>100</v>
      </c>
    </row>
    <row r="12" spans="1:6" ht="16" thickBot="1" x14ac:dyDescent="0.4">
      <c r="A12" s="2" t="s">
        <v>7</v>
      </c>
      <c r="B12" s="278">
        <v>32.135752855523769</v>
      </c>
      <c r="C12" s="278">
        <v>12.570338262612562</v>
      </c>
      <c r="D12" s="278">
        <v>4.8252154111324943</v>
      </c>
      <c r="E12" s="278">
        <v>50.468693470731509</v>
      </c>
      <c r="F12" s="278">
        <v>100</v>
      </c>
    </row>
    <row r="13" spans="1:6" ht="16" thickBot="1" x14ac:dyDescent="0.4">
      <c r="A13" s="2" t="s">
        <v>8</v>
      </c>
      <c r="B13" s="278">
        <v>49.194155381721124</v>
      </c>
      <c r="C13" s="278">
        <v>5.5350425679391586</v>
      </c>
      <c r="D13" s="278">
        <v>1.7467290610403627</v>
      </c>
      <c r="E13" s="278">
        <v>43.524072989299846</v>
      </c>
      <c r="F13" s="278">
        <v>100</v>
      </c>
    </row>
    <row r="14" spans="1:6" ht="16" thickBot="1" x14ac:dyDescent="0.4">
      <c r="A14" s="2" t="s">
        <v>9</v>
      </c>
      <c r="B14" s="278">
        <v>50.261010022868547</v>
      </c>
      <c r="C14" s="278">
        <v>7.9834000745444582</v>
      </c>
      <c r="D14" s="278">
        <v>2.2496700656630075</v>
      </c>
      <c r="E14" s="278">
        <v>39.505919836921521</v>
      </c>
      <c r="F14" s="278">
        <v>100</v>
      </c>
    </row>
    <row r="15" spans="1:6" ht="16" thickBot="1" x14ac:dyDescent="0.4">
      <c r="A15" s="2" t="s">
        <v>342</v>
      </c>
      <c r="B15" s="278">
        <v>46.984870552299235</v>
      </c>
      <c r="C15" s="278">
        <v>1.8477662293733634</v>
      </c>
      <c r="D15" s="278">
        <v>2.148579497990986</v>
      </c>
      <c r="E15" s="278">
        <v>49.01878372033682</v>
      </c>
      <c r="F15" s="278">
        <v>100</v>
      </c>
    </row>
    <row r="16" spans="1:6" ht="16" thickBot="1" x14ac:dyDescent="0.4">
      <c r="A16" s="2" t="s">
        <v>347</v>
      </c>
      <c r="B16" s="278">
        <v>39.22480659406056</v>
      </c>
      <c r="C16" s="278">
        <v>9.9307954111493064</v>
      </c>
      <c r="D16" s="278">
        <v>5.416524053339911</v>
      </c>
      <c r="E16" s="278">
        <v>45.427873941449604</v>
      </c>
      <c r="F16" s="278">
        <v>100</v>
      </c>
    </row>
    <row r="17" spans="1:8" ht="16" thickBot="1" x14ac:dyDescent="0.4">
      <c r="A17" s="231" t="s">
        <v>10</v>
      </c>
      <c r="B17" s="232"/>
      <c r="C17" s="232"/>
      <c r="D17" s="232"/>
      <c r="E17" s="232"/>
      <c r="F17" s="233"/>
    </row>
    <row r="18" spans="1:8" ht="16" thickBot="1" x14ac:dyDescent="0.4">
      <c r="A18" s="2" t="s">
        <v>11</v>
      </c>
      <c r="B18" s="278">
        <v>50.446668982761786</v>
      </c>
      <c r="C18" s="278">
        <v>7.3083196959346273</v>
      </c>
      <c r="D18" s="278">
        <v>2.8927760124381403</v>
      </c>
      <c r="E18" s="278">
        <v>39.352235308868103</v>
      </c>
      <c r="F18" s="278">
        <v>100</v>
      </c>
      <c r="H18" s="148"/>
    </row>
    <row r="19" spans="1:8" ht="16" thickBot="1" x14ac:dyDescent="0.4">
      <c r="A19" s="6" t="s">
        <v>235</v>
      </c>
      <c r="B19" s="322">
        <v>50.261010022868547</v>
      </c>
      <c r="C19" s="322">
        <v>7.9834000745444582</v>
      </c>
      <c r="D19" s="322">
        <v>2.2496700656630075</v>
      </c>
      <c r="E19" s="322">
        <v>39.505919836921521</v>
      </c>
      <c r="F19" s="322">
        <v>100</v>
      </c>
      <c r="H19" s="148"/>
    </row>
    <row r="20" spans="1:8" ht="16" thickBot="1" x14ac:dyDescent="0.4">
      <c r="A20" s="6" t="s">
        <v>236</v>
      </c>
      <c r="B20" s="322">
        <v>50.651151298806205</v>
      </c>
      <c r="C20" s="322">
        <v>6.5647951204642601</v>
      </c>
      <c r="D20" s="322">
        <v>3.6010843727590913</v>
      </c>
      <c r="E20" s="322">
        <v>39.18296920797065</v>
      </c>
      <c r="F20" s="322">
        <v>100</v>
      </c>
      <c r="H20" s="148"/>
    </row>
    <row r="21" spans="1:8" ht="16" thickBot="1" x14ac:dyDescent="0.4">
      <c r="A21" s="2" t="s">
        <v>12</v>
      </c>
      <c r="B21" s="322">
        <v>60.639076384600877</v>
      </c>
      <c r="C21" s="322">
        <v>3.7573992126325075</v>
      </c>
      <c r="D21" s="322">
        <v>1.6578266112942299</v>
      </c>
      <c r="E21" s="322">
        <v>33.945697791472398</v>
      </c>
      <c r="F21" s="322">
        <v>100</v>
      </c>
      <c r="H21" s="148"/>
    </row>
    <row r="22" spans="1:8" ht="16" thickBot="1" x14ac:dyDescent="0.4">
      <c r="A22" s="231" t="s">
        <v>13</v>
      </c>
      <c r="B22" s="232"/>
      <c r="C22" s="232"/>
      <c r="D22" s="232"/>
      <c r="E22" s="232"/>
      <c r="F22" s="233"/>
      <c r="H22" s="148"/>
    </row>
    <row r="23" spans="1:8" ht="16" thickBot="1" x14ac:dyDescent="0.4">
      <c r="A23" s="2" t="s">
        <v>17</v>
      </c>
      <c r="B23" s="278">
        <v>75.447873847668873</v>
      </c>
      <c r="C23" s="278">
        <v>1.9185579488047351</v>
      </c>
      <c r="D23" s="278">
        <v>1.4489493641667379</v>
      </c>
      <c r="E23" s="278">
        <v>21.184618839357899</v>
      </c>
      <c r="F23" s="278">
        <f>SUM(B23:E23)</f>
        <v>99.999999999998238</v>
      </c>
      <c r="H23" s="148"/>
    </row>
    <row r="24" spans="1:8" ht="16" thickBot="1" x14ac:dyDescent="0.4">
      <c r="A24" s="2" t="s">
        <v>21</v>
      </c>
      <c r="B24" s="278">
        <v>42.874517852653334</v>
      </c>
      <c r="C24" s="278">
        <v>7.0666795310986741</v>
      </c>
      <c r="D24" s="278">
        <v>2.4352525699742666</v>
      </c>
      <c r="E24" s="278">
        <v>47.623550046271177</v>
      </c>
      <c r="F24" s="278">
        <f>SUM(B24:E24)</f>
        <v>99.999999999997442</v>
      </c>
    </row>
    <row r="25" spans="1:8" ht="16" thickBot="1" x14ac:dyDescent="0.4">
      <c r="A25" s="231" t="s">
        <v>237</v>
      </c>
      <c r="B25" s="232"/>
      <c r="C25" s="232"/>
      <c r="D25" s="232"/>
      <c r="E25" s="232"/>
      <c r="F25" s="233"/>
    </row>
    <row r="26" spans="1:8" ht="16" thickBot="1" x14ac:dyDescent="0.4">
      <c r="A26" s="7" t="s">
        <v>238</v>
      </c>
      <c r="B26" s="278">
        <v>50.940143087914628</v>
      </c>
      <c r="C26" s="278">
        <v>7.1970918080492758</v>
      </c>
      <c r="D26" s="278">
        <v>2.8179027230758691</v>
      </c>
      <c r="E26" s="278">
        <v>39.044862380958811</v>
      </c>
      <c r="F26" s="278">
        <v>100</v>
      </c>
    </row>
    <row r="27" spans="1:8" ht="16" thickBot="1" x14ac:dyDescent="0.4">
      <c r="A27" s="56" t="s">
        <v>239</v>
      </c>
      <c r="B27" s="278">
        <v>39.749424674709893</v>
      </c>
      <c r="C27" s="278">
        <v>5.9614750780733434</v>
      </c>
      <c r="D27" s="278">
        <v>3.2770510131086774</v>
      </c>
      <c r="E27" s="278">
        <v>51.012049234109945</v>
      </c>
      <c r="F27" s="278">
        <v>100</v>
      </c>
    </row>
    <row r="28" spans="1:8" ht="16" thickBot="1" x14ac:dyDescent="0.4">
      <c r="A28" s="56" t="s">
        <v>240</v>
      </c>
      <c r="B28" s="278">
        <v>65.24833651352327</v>
      </c>
      <c r="C28" s="278">
        <v>8.776922746476858</v>
      </c>
      <c r="D28" s="278">
        <v>2.2308463516930348</v>
      </c>
      <c r="E28" s="278">
        <v>23.743894388309698</v>
      </c>
      <c r="F28" s="278">
        <v>100</v>
      </c>
    </row>
    <row r="29" spans="1:8" ht="16" thickBot="1" x14ac:dyDescent="0.4">
      <c r="A29" s="7" t="s">
        <v>241</v>
      </c>
      <c r="B29" s="278">
        <v>65.955716088500154</v>
      </c>
      <c r="C29" s="278">
        <v>1.8368123987022316</v>
      </c>
      <c r="D29" s="278">
        <v>1.0306228233286503</v>
      </c>
      <c r="E29" s="278">
        <v>31.17684868946689</v>
      </c>
      <c r="F29" s="278">
        <v>100</v>
      </c>
    </row>
    <row r="30" spans="1:8" ht="16" thickBot="1" x14ac:dyDescent="0.4">
      <c r="A30" s="56" t="s">
        <v>242</v>
      </c>
      <c r="B30" s="278">
        <v>72.098347672570469</v>
      </c>
      <c r="C30" s="278">
        <v>1.9371563883599576</v>
      </c>
      <c r="D30" s="278">
        <v>1.2074905139484642</v>
      </c>
      <c r="E30" s="278">
        <v>24.757005425121296</v>
      </c>
      <c r="F30" s="278">
        <v>100</v>
      </c>
    </row>
    <row r="31" spans="1:8" ht="16" thickBot="1" x14ac:dyDescent="0.4">
      <c r="A31" s="56" t="s">
        <v>243</v>
      </c>
      <c r="B31" s="278">
        <v>33.340601312771959</v>
      </c>
      <c r="C31" s="278">
        <v>1.3040227148429666</v>
      </c>
      <c r="D31" s="278">
        <v>9.1520428738742568E-2</v>
      </c>
      <c r="E31" s="278">
        <v>65.263855543646201</v>
      </c>
      <c r="F31" s="278">
        <v>100</v>
      </c>
    </row>
    <row r="32" spans="1:8" ht="16" thickBot="1" x14ac:dyDescent="0.4">
      <c r="A32" s="8" t="s">
        <v>14</v>
      </c>
      <c r="B32" s="323">
        <v>58.003580753819165</v>
      </c>
      <c r="C32" s="323">
        <v>4.6755763468490219</v>
      </c>
      <c r="D32" s="323">
        <v>1.9771529120032172</v>
      </c>
      <c r="E32" s="323">
        <v>35.343689987324709</v>
      </c>
      <c r="F32" s="323">
        <v>100</v>
      </c>
    </row>
    <row r="33" spans="1:1" s="370" customFormat="1" x14ac:dyDescent="0.35">
      <c r="A33" s="50" t="s">
        <v>343</v>
      </c>
    </row>
  </sheetData>
  <mergeCells count="4">
    <mergeCell ref="A5:F5"/>
    <mergeCell ref="A17:F17"/>
    <mergeCell ref="A22:F22"/>
    <mergeCell ref="A25:F2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BB3C9-7C1D-4B18-AEE0-AD4941ED3BD6}">
  <dimension ref="A2:E33"/>
  <sheetViews>
    <sheetView topLeftCell="A17" workbookViewId="0">
      <selection activeCell="A33" sqref="A33:XFD33"/>
    </sheetView>
  </sheetViews>
  <sheetFormatPr baseColWidth="10" defaultRowHeight="14.5" x14ac:dyDescent="0.35"/>
  <cols>
    <col min="1" max="1" width="28.81640625" customWidth="1"/>
    <col min="3" max="3" width="20" customWidth="1"/>
    <col min="4" max="4" width="20.81640625" customWidth="1"/>
    <col min="5" max="5" width="21.26953125" customWidth="1"/>
  </cols>
  <sheetData>
    <row r="2" spans="1:5" x14ac:dyDescent="0.35">
      <c r="A2" s="55" t="s">
        <v>244</v>
      </c>
    </row>
    <row r="3" spans="1:5" ht="15" thickBot="1" x14ac:dyDescent="0.4"/>
    <row r="4" spans="1:5" ht="56.5" thickBot="1" x14ac:dyDescent="0.4">
      <c r="A4" s="51" t="s">
        <v>224</v>
      </c>
      <c r="B4" s="45" t="s">
        <v>245</v>
      </c>
      <c r="C4" s="45" t="s">
        <v>280</v>
      </c>
      <c r="D4" s="45" t="s">
        <v>281</v>
      </c>
      <c r="E4" s="45" t="s">
        <v>282</v>
      </c>
    </row>
    <row r="5" spans="1:5" ht="16" thickBot="1" x14ac:dyDescent="0.4">
      <c r="A5" s="234" t="s">
        <v>0</v>
      </c>
      <c r="B5" s="234"/>
      <c r="C5" s="234"/>
      <c r="D5" s="234"/>
      <c r="E5" s="234"/>
    </row>
    <row r="6" spans="1:5" ht="16" thickBot="1" x14ac:dyDescent="0.4">
      <c r="A6" s="4" t="s">
        <v>1</v>
      </c>
      <c r="B6" s="91">
        <v>2.7458905032430314</v>
      </c>
      <c r="C6" s="91">
        <v>18.557510725130857</v>
      </c>
      <c r="D6" s="91">
        <v>3.5800073269389512</v>
      </c>
      <c r="E6" s="91">
        <v>19.391627548826779</v>
      </c>
    </row>
    <row r="7" spans="1:5" ht="16" thickBot="1" x14ac:dyDescent="0.4">
      <c r="A7" s="4" t="s">
        <v>2</v>
      </c>
      <c r="B7" s="91">
        <v>7.3238286820847707</v>
      </c>
      <c r="C7" s="91">
        <v>10.23615548996966</v>
      </c>
      <c r="D7" s="91">
        <v>10.458025136716694</v>
      </c>
      <c r="E7" s="91">
        <v>13.370351944601566</v>
      </c>
    </row>
    <row r="8" spans="1:5" ht="16" thickBot="1" x14ac:dyDescent="0.4">
      <c r="A8" s="4" t="s">
        <v>3</v>
      </c>
      <c r="B8" s="91">
        <v>2.3634241900263491</v>
      </c>
      <c r="C8" s="91">
        <v>7.9225921626232889</v>
      </c>
      <c r="D8" s="91">
        <v>3.6626927798149307</v>
      </c>
      <c r="E8" s="91">
        <v>9.2218607524118674</v>
      </c>
    </row>
    <row r="9" spans="1:5" ht="16" thickBot="1" x14ac:dyDescent="0.4">
      <c r="A9" s="4" t="s">
        <v>346</v>
      </c>
      <c r="B9" s="91">
        <v>3.4815938283582932</v>
      </c>
      <c r="C9" s="91">
        <v>12.59325429472829</v>
      </c>
      <c r="D9" s="91">
        <v>4.3624882954927013</v>
      </c>
      <c r="E9" s="91">
        <v>13.474148761862697</v>
      </c>
    </row>
    <row r="10" spans="1:5" ht="16" thickBot="1" x14ac:dyDescent="0.4">
      <c r="A10" s="4" t="s">
        <v>5</v>
      </c>
      <c r="B10" s="91">
        <v>3.3155865503959285</v>
      </c>
      <c r="C10" s="91">
        <v>7.2928539733235116</v>
      </c>
      <c r="D10" s="91">
        <v>6.4503152800134185</v>
      </c>
      <c r="E10" s="91">
        <v>10.427582702941004</v>
      </c>
    </row>
    <row r="11" spans="1:5" ht="16" thickBot="1" x14ac:dyDescent="0.4">
      <c r="A11" s="4" t="s">
        <v>6</v>
      </c>
      <c r="B11" s="91">
        <v>2.1586744512663674</v>
      </c>
      <c r="C11" s="91">
        <v>7.2334594004556605</v>
      </c>
      <c r="D11" s="91">
        <v>2.7719640365452345</v>
      </c>
      <c r="E11" s="91">
        <v>7.8467489857345276</v>
      </c>
    </row>
    <row r="12" spans="1:5" ht="16" thickBot="1" x14ac:dyDescent="0.4">
      <c r="A12" s="4" t="s">
        <v>7</v>
      </c>
      <c r="B12" s="91">
        <v>12.570338262612562</v>
      </c>
      <c r="C12" s="91">
        <v>18.079293907853163</v>
      </c>
      <c r="D12" s="91">
        <v>17.395553673745063</v>
      </c>
      <c r="E12" s="91">
        <v>22.904509318985678</v>
      </c>
    </row>
    <row r="13" spans="1:5" ht="16" thickBot="1" x14ac:dyDescent="0.4">
      <c r="A13" s="4" t="s">
        <v>8</v>
      </c>
      <c r="B13" s="91">
        <v>5.5350425679391586</v>
      </c>
      <c r="C13" s="91">
        <v>24.196865946376064</v>
      </c>
      <c r="D13" s="91">
        <v>7.2817716289795209</v>
      </c>
      <c r="E13" s="91">
        <v>25.943595007416437</v>
      </c>
    </row>
    <row r="14" spans="1:5" ht="16" thickBot="1" x14ac:dyDescent="0.4">
      <c r="A14" s="4" t="s">
        <v>9</v>
      </c>
      <c r="B14" s="91">
        <v>7.9834000745444582</v>
      </c>
      <c r="C14" s="91">
        <v>14.138739653192694</v>
      </c>
      <c r="D14" s="91">
        <v>10.233070140207467</v>
      </c>
      <c r="E14" s="91">
        <v>16.388409718855694</v>
      </c>
    </row>
    <row r="15" spans="1:5" ht="16" thickBot="1" x14ac:dyDescent="0.4">
      <c r="A15" s="4" t="s">
        <v>342</v>
      </c>
      <c r="B15" s="91">
        <v>1.8477662293733634</v>
      </c>
      <c r="C15" s="91">
        <v>2.8845759388521333</v>
      </c>
      <c r="D15" s="91">
        <v>3.9963457273643486</v>
      </c>
      <c r="E15" s="91">
        <v>5.0331554368431171</v>
      </c>
    </row>
    <row r="16" spans="1:5" ht="16" thickBot="1" x14ac:dyDescent="0.4">
      <c r="A16" s="4" t="s">
        <v>347</v>
      </c>
      <c r="B16" s="91">
        <v>9.9307954111493064</v>
      </c>
      <c r="C16" s="91">
        <v>28.130931176661505</v>
      </c>
      <c r="D16" s="91">
        <v>15.347319464489214</v>
      </c>
      <c r="E16" s="91">
        <v>33.547455230001326</v>
      </c>
    </row>
    <row r="17" spans="1:5" ht="16" thickBot="1" x14ac:dyDescent="0.4">
      <c r="A17" s="234" t="s">
        <v>10</v>
      </c>
      <c r="B17" s="234"/>
      <c r="C17" s="234"/>
      <c r="D17" s="234"/>
      <c r="E17" s="234"/>
    </row>
    <row r="18" spans="1:5" ht="16" thickBot="1" x14ac:dyDescent="0.4">
      <c r="A18" s="4" t="s">
        <v>11</v>
      </c>
      <c r="B18" s="294">
        <v>7.3083196959346273</v>
      </c>
      <c r="C18" s="294">
        <v>13.30524863458794</v>
      </c>
      <c r="D18" s="294">
        <v>10.201095708372783</v>
      </c>
      <c r="E18" s="294">
        <v>16.198024647026145</v>
      </c>
    </row>
    <row r="19" spans="1:5" ht="16" thickBot="1" x14ac:dyDescent="0.4">
      <c r="A19" s="92" t="s">
        <v>235</v>
      </c>
      <c r="B19" s="294">
        <v>7.9834000745444582</v>
      </c>
      <c r="C19" s="294">
        <v>14.138739653192694</v>
      </c>
      <c r="D19" s="294">
        <v>10.233070140207467</v>
      </c>
      <c r="E19" s="294">
        <v>16.388409718855694</v>
      </c>
    </row>
    <row r="20" spans="1:5" ht="16" thickBot="1" x14ac:dyDescent="0.4">
      <c r="A20" s="92" t="s">
        <v>236</v>
      </c>
      <c r="B20" s="294">
        <v>6.5647951204642601</v>
      </c>
      <c r="C20" s="294">
        <v>12.38725268121293</v>
      </c>
      <c r="D20" s="294">
        <v>10.165879493223356</v>
      </c>
      <c r="E20" s="294">
        <v>15.988337053972032</v>
      </c>
    </row>
    <row r="21" spans="1:5" ht="16" thickBot="1" x14ac:dyDescent="0.4">
      <c r="A21" s="4" t="s">
        <v>12</v>
      </c>
      <c r="B21" s="294">
        <v>3.7573992126325075</v>
      </c>
      <c r="C21" s="294">
        <v>11.222669952853607</v>
      </c>
      <c r="D21" s="294">
        <v>5.4152258239267397</v>
      </c>
      <c r="E21" s="294">
        <v>12.880496564147792</v>
      </c>
    </row>
    <row r="22" spans="1:5" ht="16" thickBot="1" x14ac:dyDescent="0.4">
      <c r="A22" s="234" t="s">
        <v>13</v>
      </c>
      <c r="B22" s="234"/>
      <c r="C22" s="234"/>
      <c r="D22" s="234"/>
      <c r="E22" s="234"/>
    </row>
    <row r="23" spans="1:5" ht="16" thickBot="1" x14ac:dyDescent="0.4">
      <c r="A23" s="4" t="s">
        <v>17</v>
      </c>
      <c r="B23" s="294">
        <v>1.9185579488047351</v>
      </c>
      <c r="C23" s="294">
        <v>8.3446113273714033</v>
      </c>
      <c r="D23" s="294">
        <v>3.3675073129714779</v>
      </c>
      <c r="E23" s="294">
        <v>9.7935606915381435</v>
      </c>
    </row>
    <row r="24" spans="1:5" ht="16" thickBot="1" x14ac:dyDescent="0.4">
      <c r="A24" s="4" t="s">
        <v>21</v>
      </c>
      <c r="B24" s="294">
        <v>7.0666795310986741</v>
      </c>
      <c r="C24" s="294">
        <v>14.724281156342833</v>
      </c>
      <c r="D24" s="294">
        <v>9.501932101072958</v>
      </c>
      <c r="E24" s="294">
        <v>17.159533726317107</v>
      </c>
    </row>
    <row r="25" spans="1:5" ht="16" thickBot="1" x14ac:dyDescent="0.4">
      <c r="A25" s="234" t="s">
        <v>246</v>
      </c>
      <c r="B25" s="234"/>
      <c r="C25" s="234"/>
      <c r="D25" s="234"/>
      <c r="E25" s="234"/>
    </row>
    <row r="26" spans="1:5" ht="16" thickBot="1" x14ac:dyDescent="0.4">
      <c r="A26" s="95" t="s">
        <v>238</v>
      </c>
      <c r="B26" s="294">
        <v>7.1970918080492758</v>
      </c>
      <c r="C26" s="294">
        <v>13.219085015614715</v>
      </c>
      <c r="D26" s="294">
        <v>10.014994531125163</v>
      </c>
      <c r="E26" s="294">
        <v>16.036987738690591</v>
      </c>
    </row>
    <row r="27" spans="1:5" ht="16" thickBot="1" x14ac:dyDescent="0.4">
      <c r="A27" s="103" t="s">
        <v>239</v>
      </c>
      <c r="B27" s="294">
        <v>5.9614750780733434</v>
      </c>
      <c r="C27" s="294">
        <v>9.7007728791317067</v>
      </c>
      <c r="D27" s="294">
        <v>9.2385260911820186</v>
      </c>
      <c r="E27" s="294">
        <v>12.977823892240403</v>
      </c>
    </row>
    <row r="28" spans="1:5" ht="16" thickBot="1" x14ac:dyDescent="0.4">
      <c r="A28" s="103" t="s">
        <v>240</v>
      </c>
      <c r="B28" s="294">
        <v>8.776922746476858</v>
      </c>
      <c r="C28" s="294">
        <v>17.717517441638051</v>
      </c>
      <c r="D28" s="294">
        <v>11.007769098169888</v>
      </c>
      <c r="E28" s="294">
        <v>19.948363793331097</v>
      </c>
    </row>
    <row r="29" spans="1:5" ht="16" thickBot="1" x14ac:dyDescent="0.4">
      <c r="A29" s="95" t="s">
        <v>241</v>
      </c>
      <c r="B29" s="294">
        <v>1.8368123987022316</v>
      </c>
      <c r="C29" s="294">
        <v>10.119828242659937</v>
      </c>
      <c r="D29" s="294">
        <v>2.8674352220308825</v>
      </c>
      <c r="E29" s="294">
        <v>11.150451065988571</v>
      </c>
    </row>
    <row r="30" spans="1:5" ht="16" thickBot="1" x14ac:dyDescent="0.4">
      <c r="A30" s="103" t="s">
        <v>242</v>
      </c>
      <c r="B30" s="294">
        <v>1.3040227148429699</v>
      </c>
      <c r="C30" s="294">
        <v>5.3499590677113389</v>
      </c>
      <c r="D30" s="294">
        <v>1.3955431435817096</v>
      </c>
      <c r="E30" s="294">
        <v>5.441479496450083</v>
      </c>
    </row>
    <row r="31" spans="1:5" ht="16" thickBot="1" x14ac:dyDescent="0.4">
      <c r="A31" s="103" t="s">
        <v>243</v>
      </c>
      <c r="B31" s="294">
        <v>7.1970918080492758</v>
      </c>
      <c r="C31" s="294">
        <v>13.219085015614715</v>
      </c>
      <c r="D31" s="294">
        <v>10.014994531125163</v>
      </c>
      <c r="E31" s="294">
        <v>16.036987738690591</v>
      </c>
    </row>
    <row r="32" spans="1:5" ht="16" thickBot="1" x14ac:dyDescent="0.4">
      <c r="A32" s="93" t="s">
        <v>14</v>
      </c>
      <c r="B32" s="324">
        <v>4.6755763468490219</v>
      </c>
      <c r="C32" s="324">
        <v>11.761171486403965</v>
      </c>
      <c r="D32" s="324">
        <v>6.6527292588522204</v>
      </c>
      <c r="E32" s="324">
        <v>13.738324398407203</v>
      </c>
    </row>
    <row r="33" spans="1:1" s="367" customFormat="1" ht="14.5" customHeight="1" x14ac:dyDescent="0.35">
      <c r="A33" s="367" t="s">
        <v>343</v>
      </c>
    </row>
  </sheetData>
  <mergeCells count="4">
    <mergeCell ref="A17:E17"/>
    <mergeCell ref="A22:E22"/>
    <mergeCell ref="A25:E25"/>
    <mergeCell ref="A5:E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4028C-B617-4A9E-897F-0A47B2052BCF}">
  <dimension ref="A1:J25"/>
  <sheetViews>
    <sheetView topLeftCell="A9" workbookViewId="0">
      <selection activeCell="A25" sqref="A25:XFD25"/>
    </sheetView>
  </sheetViews>
  <sheetFormatPr baseColWidth="10" defaultRowHeight="14.5" x14ac:dyDescent="0.35"/>
  <cols>
    <col min="1" max="1" width="27.81640625" customWidth="1"/>
    <col min="3" max="3" width="19.08984375" customWidth="1"/>
    <col min="4" max="4" width="20.08984375" customWidth="1"/>
    <col min="5" max="5" width="22.453125" customWidth="1"/>
  </cols>
  <sheetData>
    <row r="1" spans="1:10" ht="15.5" x14ac:dyDescent="0.35">
      <c r="A1" s="159" t="s">
        <v>247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15" thickBot="1" x14ac:dyDescent="0.4"/>
    <row r="3" spans="1:10" ht="56.5" thickBot="1" x14ac:dyDescent="0.4">
      <c r="A3" s="147" t="s">
        <v>224</v>
      </c>
      <c r="B3" s="45" t="s">
        <v>245</v>
      </c>
      <c r="C3" s="45" t="s">
        <v>280</v>
      </c>
      <c r="D3" s="45" t="s">
        <v>281</v>
      </c>
      <c r="E3" s="45" t="s">
        <v>282</v>
      </c>
    </row>
    <row r="4" spans="1:10" ht="16" thickBot="1" x14ac:dyDescent="0.4">
      <c r="A4" s="235" t="s">
        <v>0</v>
      </c>
      <c r="B4" s="236"/>
      <c r="C4" s="236"/>
      <c r="D4" s="236"/>
      <c r="E4" s="236"/>
    </row>
    <row r="5" spans="1:10" ht="16" thickBot="1" x14ac:dyDescent="0.4">
      <c r="A5" s="2" t="s">
        <v>1</v>
      </c>
      <c r="B5" s="278">
        <v>4.7017577414701783</v>
      </c>
      <c r="C5" s="278">
        <v>15.638232843962127</v>
      </c>
      <c r="D5" s="278">
        <v>6.0024122089291021</v>
      </c>
      <c r="E5" s="278">
        <v>16.938887311421048</v>
      </c>
    </row>
    <row r="6" spans="1:10" ht="16" thickBot="1" x14ac:dyDescent="0.4">
      <c r="A6" s="2" t="s">
        <v>2</v>
      </c>
      <c r="B6" s="278">
        <v>8.2111365088910109</v>
      </c>
      <c r="C6" s="278">
        <v>9.5344505403960476</v>
      </c>
      <c r="D6" s="278">
        <v>13.018836087930602</v>
      </c>
      <c r="E6" s="278">
        <v>14.34215011943564</v>
      </c>
    </row>
    <row r="7" spans="1:10" ht="16" thickBot="1" x14ac:dyDescent="0.4">
      <c r="A7" s="2" t="s">
        <v>3</v>
      </c>
      <c r="B7" s="278">
        <v>3.3476361138520159</v>
      </c>
      <c r="C7" s="278">
        <v>6.4787507329301013</v>
      </c>
      <c r="D7" s="278">
        <v>4.8691786555868148</v>
      </c>
      <c r="E7" s="278">
        <v>8.0002932746648998</v>
      </c>
    </row>
    <row r="8" spans="1:10" ht="16" thickBot="1" x14ac:dyDescent="0.4">
      <c r="A8" s="2" t="s">
        <v>346</v>
      </c>
      <c r="B8" s="278">
        <v>4.8522206807423585</v>
      </c>
      <c r="C8" s="278">
        <v>9.4754589798781392</v>
      </c>
      <c r="D8" s="278">
        <v>6.498289869476304</v>
      </c>
      <c r="E8" s="278">
        <v>11.121528168612095</v>
      </c>
    </row>
    <row r="9" spans="1:10" ht="16" thickBot="1" x14ac:dyDescent="0.4">
      <c r="A9" s="2" t="s">
        <v>5</v>
      </c>
      <c r="B9" s="278">
        <v>2.8987745301573593</v>
      </c>
      <c r="C9" s="278">
        <v>4.9677204791314855</v>
      </c>
      <c r="D9" s="278">
        <v>10.953342414771235</v>
      </c>
      <c r="E9" s="278">
        <v>13.022288363745362</v>
      </c>
    </row>
    <row r="10" spans="1:10" ht="16" thickBot="1" x14ac:dyDescent="0.4">
      <c r="A10" s="2" t="s">
        <v>6</v>
      </c>
      <c r="B10" s="278">
        <v>4.8853567963163123</v>
      </c>
      <c r="C10" s="278">
        <v>10.07588694648002</v>
      </c>
      <c r="D10" s="278">
        <v>6.5251527988758484</v>
      </c>
      <c r="E10" s="278">
        <v>11.715682949039554</v>
      </c>
    </row>
    <row r="11" spans="1:10" ht="16" thickBot="1" x14ac:dyDescent="0.4">
      <c r="A11" s="2" t="s">
        <v>7</v>
      </c>
      <c r="B11" s="278">
        <v>15.396221463517421</v>
      </c>
      <c r="C11" s="278">
        <v>16.909313335789459</v>
      </c>
      <c r="D11" s="278">
        <v>20.985600229295361</v>
      </c>
      <c r="E11" s="278">
        <v>22.498692101567404</v>
      </c>
    </row>
    <row r="12" spans="1:10" ht="16" thickBot="1" x14ac:dyDescent="0.4">
      <c r="A12" s="2" t="s">
        <v>8</v>
      </c>
      <c r="B12" s="278">
        <v>9.3612746465969057</v>
      </c>
      <c r="C12" s="278">
        <v>13.109384784383108</v>
      </c>
      <c r="D12" s="278">
        <v>9.7044495774591244</v>
      </c>
      <c r="E12" s="278">
        <v>13.45255971524533</v>
      </c>
    </row>
    <row r="13" spans="1:10" ht="16" thickBot="1" x14ac:dyDescent="0.4">
      <c r="A13" s="2" t="s">
        <v>9</v>
      </c>
      <c r="B13" s="278">
        <v>9.1329205614036457</v>
      </c>
      <c r="C13" s="278">
        <v>10.831365843556542</v>
      </c>
      <c r="D13" s="278">
        <v>11.127000137965567</v>
      </c>
      <c r="E13" s="278">
        <v>12.825445420118465</v>
      </c>
    </row>
    <row r="14" spans="1:10" ht="16" thickBot="1" x14ac:dyDescent="0.4">
      <c r="A14" s="2" t="s">
        <v>342</v>
      </c>
      <c r="B14" s="278">
        <v>0</v>
      </c>
      <c r="C14" s="278">
        <v>1.1361231746343818</v>
      </c>
      <c r="D14" s="278">
        <v>10.609780061120587</v>
      </c>
      <c r="E14" s="278">
        <v>11.745903235754968</v>
      </c>
    </row>
    <row r="15" spans="1:10" ht="16" thickBot="1" x14ac:dyDescent="0.4">
      <c r="A15" s="2" t="s">
        <v>347</v>
      </c>
      <c r="B15" s="278">
        <v>7.9705859400202419</v>
      </c>
      <c r="C15" s="278">
        <v>12.802069309552264</v>
      </c>
      <c r="D15" s="278">
        <v>21.965751046068902</v>
      </c>
      <c r="E15" s="278">
        <v>26.797234415600929</v>
      </c>
    </row>
    <row r="16" spans="1:10" ht="16" thickBot="1" x14ac:dyDescent="0.4">
      <c r="A16" s="235" t="s">
        <v>10</v>
      </c>
      <c r="B16" s="236"/>
      <c r="C16" s="236"/>
      <c r="D16" s="236"/>
      <c r="E16" s="236"/>
    </row>
    <row r="17" spans="1:5" ht="16" thickBot="1" x14ac:dyDescent="0.4">
      <c r="A17" s="2" t="s">
        <v>11</v>
      </c>
      <c r="B17" s="278">
        <v>8.783647684248816</v>
      </c>
      <c r="C17" s="278">
        <v>10.71269840850144</v>
      </c>
      <c r="D17" s="278">
        <v>12.053560210359009</v>
      </c>
      <c r="E17" s="278">
        <v>13.982610934611644</v>
      </c>
    </row>
    <row r="18" spans="1:5" ht="16" thickBot="1" x14ac:dyDescent="0.4">
      <c r="A18" s="6" t="s">
        <v>235</v>
      </c>
      <c r="B18" s="278">
        <v>9.1329205614036457</v>
      </c>
      <c r="C18" s="278">
        <v>10.831365843556542</v>
      </c>
      <c r="D18" s="278">
        <v>11.127000137965567</v>
      </c>
      <c r="E18" s="278">
        <v>12.825445420118465</v>
      </c>
    </row>
    <row r="19" spans="1:5" ht="16" thickBot="1" x14ac:dyDescent="0.4">
      <c r="A19" s="6" t="s">
        <v>236</v>
      </c>
      <c r="B19" s="278">
        <v>8.376885421291929</v>
      </c>
      <c r="C19" s="278">
        <v>10.574498629533563</v>
      </c>
      <c r="D19" s="278">
        <v>13.132629604130722</v>
      </c>
      <c r="E19" s="278">
        <v>15.330242812372363</v>
      </c>
    </row>
    <row r="20" spans="1:5" ht="16" thickBot="1" x14ac:dyDescent="0.4">
      <c r="A20" s="2" t="s">
        <v>12</v>
      </c>
      <c r="B20" s="278">
        <v>4.6943540594908271</v>
      </c>
      <c r="C20" s="278">
        <v>9.2464306802529137</v>
      </c>
      <c r="D20" s="278">
        <v>7.9746101660429742</v>
      </c>
      <c r="E20" s="278">
        <v>12.526686786805048</v>
      </c>
    </row>
    <row r="21" spans="1:5" ht="16" thickBot="1" x14ac:dyDescent="0.4">
      <c r="A21" s="235" t="s">
        <v>13</v>
      </c>
      <c r="B21" s="236"/>
      <c r="C21" s="236"/>
      <c r="D21" s="236"/>
      <c r="E21" s="236"/>
    </row>
    <row r="22" spans="1:5" ht="16" thickBot="1" x14ac:dyDescent="0.4">
      <c r="A22" s="2" t="s">
        <v>17</v>
      </c>
      <c r="B22" s="278">
        <v>2.7378190255220418</v>
      </c>
      <c r="C22" s="278">
        <v>5.5452436194895594</v>
      </c>
      <c r="D22" s="278">
        <v>6.5893271461716934</v>
      </c>
      <c r="E22" s="278">
        <v>9.3967517401392122</v>
      </c>
    </row>
    <row r="23" spans="1:5" ht="16" thickBot="1" x14ac:dyDescent="0.4">
      <c r="A23" s="2" t="s">
        <v>21</v>
      </c>
      <c r="B23" s="278">
        <v>10.518407212622089</v>
      </c>
      <c r="C23" s="278">
        <v>14.631855747558225</v>
      </c>
      <c r="D23" s="278">
        <v>14.274981217129978</v>
      </c>
      <c r="E23" s="278">
        <v>18.388429752066116</v>
      </c>
    </row>
    <row r="24" spans="1:5" ht="16" thickBot="1" x14ac:dyDescent="0.4">
      <c r="A24" s="8" t="s">
        <v>14</v>
      </c>
      <c r="B24" s="323">
        <v>7.0375752543076597</v>
      </c>
      <c r="C24" s="323">
        <v>10.566742785966369</v>
      </c>
      <c r="D24" s="323">
        <v>10.836620303093211</v>
      </c>
      <c r="E24" s="323">
        <v>14.36578783475192</v>
      </c>
    </row>
    <row r="25" spans="1:5" s="367" customFormat="1" ht="14.5" customHeight="1" x14ac:dyDescent="0.35">
      <c r="A25" s="367" t="s">
        <v>343</v>
      </c>
    </row>
  </sheetData>
  <mergeCells count="4">
    <mergeCell ref="A21:E21"/>
    <mergeCell ref="A1:J1"/>
    <mergeCell ref="A4:E4"/>
    <mergeCell ref="A16:E1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626AC-B51E-4CCE-A2D2-962166BC4D0E}">
  <dimension ref="A2:E27"/>
  <sheetViews>
    <sheetView topLeftCell="A11" workbookViewId="0">
      <selection activeCell="A27" sqref="A27:XFD27"/>
    </sheetView>
  </sheetViews>
  <sheetFormatPr baseColWidth="10" defaultRowHeight="14.5" x14ac:dyDescent="0.35"/>
  <cols>
    <col min="2" max="2" width="28.26953125" customWidth="1"/>
    <col min="3" max="3" width="16.7265625" customWidth="1"/>
    <col min="4" max="4" width="15.26953125" customWidth="1"/>
    <col min="5" max="5" width="18.81640625" customWidth="1"/>
  </cols>
  <sheetData>
    <row r="2" spans="2:5" ht="16" thickBot="1" x14ac:dyDescent="0.4">
      <c r="B2" s="57" t="s">
        <v>248</v>
      </c>
      <c r="C2" s="57"/>
      <c r="D2" s="57"/>
      <c r="E2" s="57"/>
    </row>
    <row r="3" spans="2:5" ht="15" thickBot="1" x14ac:dyDescent="0.4"/>
    <row r="4" spans="2:5" ht="15.5" customHeight="1" x14ac:dyDescent="0.35">
      <c r="B4" s="238" t="s">
        <v>224</v>
      </c>
      <c r="C4" s="177" t="s">
        <v>249</v>
      </c>
      <c r="D4" s="177" t="s">
        <v>250</v>
      </c>
      <c r="E4" s="58" t="s">
        <v>14</v>
      </c>
    </row>
    <row r="5" spans="2:5" ht="16" thickBot="1" x14ac:dyDescent="0.4">
      <c r="B5" s="239"/>
      <c r="C5" s="178"/>
      <c r="D5" s="178"/>
      <c r="E5" s="59" t="s">
        <v>251</v>
      </c>
    </row>
    <row r="6" spans="2:5" ht="16" thickBot="1" x14ac:dyDescent="0.4">
      <c r="B6" s="240" t="s">
        <v>0</v>
      </c>
      <c r="C6" s="241"/>
      <c r="D6" s="241"/>
      <c r="E6" s="242"/>
    </row>
    <row r="7" spans="2:5" ht="16" thickBot="1" x14ac:dyDescent="0.4">
      <c r="B7" s="2" t="s">
        <v>1</v>
      </c>
      <c r="C7" s="278">
        <v>0.64973707658442303</v>
      </c>
      <c r="D7" s="278">
        <v>18.717438077894908</v>
      </c>
      <c r="E7" s="278">
        <v>10.009768023672743</v>
      </c>
    </row>
    <row r="8" spans="2:5" ht="16" thickBot="1" x14ac:dyDescent="0.4">
      <c r="B8" s="2" t="s">
        <v>2</v>
      </c>
      <c r="C8" s="278">
        <v>0.22787435899765296</v>
      </c>
      <c r="D8" s="278">
        <v>7.738125411877343</v>
      </c>
      <c r="E8" s="278">
        <v>4.4142452764544045</v>
      </c>
    </row>
    <row r="9" spans="2:5" ht="16" thickBot="1" x14ac:dyDescent="0.4">
      <c r="B9" s="2" t="s">
        <v>3</v>
      </c>
      <c r="C9" s="278">
        <v>4.0222342823075419</v>
      </c>
      <c r="D9" s="278">
        <v>25.527028668734292</v>
      </c>
      <c r="E9" s="278">
        <v>15.421473347973377</v>
      </c>
    </row>
    <row r="10" spans="2:5" ht="16" thickBot="1" x14ac:dyDescent="0.4">
      <c r="B10" s="2" t="s">
        <v>346</v>
      </c>
      <c r="C10" s="278">
        <v>2.4222259776169457</v>
      </c>
      <c r="D10" s="278">
        <v>27.954429447475349</v>
      </c>
      <c r="E10" s="278">
        <v>15.144909056460035</v>
      </c>
    </row>
    <row r="11" spans="2:5" ht="16" thickBot="1" x14ac:dyDescent="0.4">
      <c r="B11" s="2" t="s">
        <v>5</v>
      </c>
      <c r="C11" s="278">
        <v>0.85161299293534054</v>
      </c>
      <c r="D11" s="278">
        <v>14.538762131073558</v>
      </c>
      <c r="E11" s="278">
        <v>8.2516593342956757</v>
      </c>
    </row>
    <row r="12" spans="2:5" ht="16" thickBot="1" x14ac:dyDescent="0.4">
      <c r="B12" s="2" t="s">
        <v>6</v>
      </c>
      <c r="C12" s="278">
        <v>0.35390598008173468</v>
      </c>
      <c r="D12" s="278">
        <v>17.181657783149383</v>
      </c>
      <c r="E12" s="278">
        <v>7.0168900342268232</v>
      </c>
    </row>
    <row r="13" spans="2:5" ht="16" thickBot="1" x14ac:dyDescent="0.4">
      <c r="B13" s="2" t="s">
        <v>7</v>
      </c>
      <c r="C13" s="278">
        <v>0</v>
      </c>
      <c r="D13" s="278">
        <v>1.2255946690038892</v>
      </c>
      <c r="E13" s="278">
        <v>0.57824828390602179</v>
      </c>
    </row>
    <row r="14" spans="2:5" ht="16" thickBot="1" x14ac:dyDescent="0.4">
      <c r="B14" s="2" t="s">
        <v>8</v>
      </c>
      <c r="C14" s="278">
        <v>0</v>
      </c>
      <c r="D14" s="278">
        <v>0</v>
      </c>
      <c r="E14" s="278">
        <v>0</v>
      </c>
    </row>
    <row r="15" spans="2:5" ht="16" thickBot="1" x14ac:dyDescent="0.4">
      <c r="B15" s="2" t="s">
        <v>9</v>
      </c>
      <c r="C15" s="278">
        <v>0</v>
      </c>
      <c r="D15" s="278">
        <v>11.497260606578273</v>
      </c>
      <c r="E15" s="278">
        <v>7.0728751667847023</v>
      </c>
    </row>
    <row r="16" spans="2:5" ht="16" thickBot="1" x14ac:dyDescent="0.4">
      <c r="B16" s="2" t="s">
        <v>342</v>
      </c>
      <c r="C16" s="278">
        <v>0</v>
      </c>
      <c r="D16" s="278">
        <v>7.6593971907910134</v>
      </c>
      <c r="E16" s="278">
        <v>2.9817708504561278</v>
      </c>
    </row>
    <row r="17" spans="1:5" ht="16" thickBot="1" x14ac:dyDescent="0.4">
      <c r="B17" s="2" t="s">
        <v>347</v>
      </c>
      <c r="C17" s="278">
        <v>0</v>
      </c>
      <c r="D17" s="278">
        <v>0.22515399295529601</v>
      </c>
      <c r="E17" s="278">
        <v>0.11003323218737258</v>
      </c>
    </row>
    <row r="18" spans="1:5" ht="16" thickBot="1" x14ac:dyDescent="0.4">
      <c r="B18" s="235" t="s">
        <v>10</v>
      </c>
      <c r="C18" s="236"/>
      <c r="D18" s="236"/>
      <c r="E18" s="237"/>
    </row>
    <row r="19" spans="1:5" ht="16" thickBot="1" x14ac:dyDescent="0.4">
      <c r="B19" s="2" t="s">
        <v>11</v>
      </c>
      <c r="C19" s="278">
        <v>0.37816775013724901</v>
      </c>
      <c r="D19" s="278">
        <v>10.740387076593706</v>
      </c>
      <c r="E19" s="278">
        <v>6.5513818061335121</v>
      </c>
    </row>
    <row r="20" spans="1:5" ht="16" thickBot="1" x14ac:dyDescent="0.4">
      <c r="B20" s="6" t="s">
        <v>235</v>
      </c>
      <c r="C20" s="278">
        <v>0</v>
      </c>
      <c r="D20" s="278">
        <v>11.497260606578273</v>
      </c>
      <c r="E20" s="278">
        <v>7.0728751667847023</v>
      </c>
    </row>
    <row r="21" spans="1:5" ht="16" thickBot="1" x14ac:dyDescent="0.4">
      <c r="B21" s="6" t="s">
        <v>236</v>
      </c>
      <c r="C21" s="278">
        <v>0.72253724443979384</v>
      </c>
      <c r="D21" s="278">
        <v>9.9301709332714907</v>
      </c>
      <c r="E21" s="278">
        <v>6.0284590369479671</v>
      </c>
    </row>
    <row r="22" spans="1:5" ht="16" thickBot="1" x14ac:dyDescent="0.4">
      <c r="B22" s="2" t="s">
        <v>12</v>
      </c>
      <c r="C22" s="278">
        <v>1.6804452035033346</v>
      </c>
      <c r="D22" s="278">
        <v>19.270746638438354</v>
      </c>
      <c r="E22" s="278">
        <v>10.673168114028069</v>
      </c>
    </row>
    <row r="23" spans="1:5" ht="16" thickBot="1" x14ac:dyDescent="0.4">
      <c r="B23" s="235" t="s">
        <v>13</v>
      </c>
      <c r="C23" s="236"/>
      <c r="D23" s="236"/>
      <c r="E23" s="237"/>
    </row>
    <row r="24" spans="1:5" ht="16" thickBot="1" x14ac:dyDescent="0.4">
      <c r="B24" s="2" t="s">
        <v>17</v>
      </c>
      <c r="C24" s="278">
        <v>1.6717660171869999</v>
      </c>
      <c r="D24" s="278">
        <v>19.883849206551726</v>
      </c>
      <c r="E24" s="278">
        <v>11.349269207643349</v>
      </c>
    </row>
    <row r="25" spans="1:5" ht="16" thickBot="1" x14ac:dyDescent="0.4">
      <c r="B25" s="2" t="s">
        <v>21</v>
      </c>
      <c r="C25" s="278">
        <v>1.1444069886544905</v>
      </c>
      <c r="D25" s="278">
        <v>13.926972021217415</v>
      </c>
      <c r="E25" s="278">
        <v>7.9215155680494629</v>
      </c>
    </row>
    <row r="26" spans="1:5" ht="16" thickBot="1" x14ac:dyDescent="0.4">
      <c r="B26" s="8" t="s">
        <v>14</v>
      </c>
      <c r="C26" s="323">
        <v>1.4205074201029504</v>
      </c>
      <c r="D26" s="323">
        <v>17.052838470341371</v>
      </c>
      <c r="E26" s="323">
        <v>9.7183028022146232</v>
      </c>
    </row>
    <row r="27" spans="1:5" s="368" customFormat="1" ht="14.5" customHeight="1" x14ac:dyDescent="0.35">
      <c r="A27" s="368" t="s">
        <v>343</v>
      </c>
    </row>
  </sheetData>
  <mergeCells count="6">
    <mergeCell ref="B23:E23"/>
    <mergeCell ref="B4:B5"/>
    <mergeCell ref="C4:C5"/>
    <mergeCell ref="D4:D5"/>
    <mergeCell ref="B6:E6"/>
    <mergeCell ref="B18:E18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53CF7-C132-4E08-AC88-7BE49D619B2D}">
  <dimension ref="B2:G32"/>
  <sheetViews>
    <sheetView topLeftCell="A19" workbookViewId="0">
      <selection activeCell="B33" sqref="B33"/>
    </sheetView>
  </sheetViews>
  <sheetFormatPr baseColWidth="10" defaultRowHeight="14.5" x14ac:dyDescent="0.35"/>
  <cols>
    <col min="2" max="2" width="31" customWidth="1"/>
    <col min="4" max="4" width="17.7265625" customWidth="1"/>
    <col min="5" max="5" width="20.26953125" customWidth="1"/>
  </cols>
  <sheetData>
    <row r="2" spans="2:7" ht="32.25" customHeight="1" x14ac:dyDescent="0.35">
      <c r="B2" s="60" t="s">
        <v>252</v>
      </c>
    </row>
    <row r="3" spans="2:7" ht="15" thickBot="1" x14ac:dyDescent="0.4"/>
    <row r="4" spans="2:7" ht="46.75" customHeight="1" thickBot="1" x14ac:dyDescent="0.4">
      <c r="B4" s="143" t="s">
        <v>224</v>
      </c>
      <c r="C4" s="144" t="s">
        <v>253</v>
      </c>
      <c r="D4" s="144" t="s">
        <v>254</v>
      </c>
      <c r="E4" s="144" t="s">
        <v>255</v>
      </c>
      <c r="F4" s="144" t="s">
        <v>256</v>
      </c>
      <c r="G4" s="144" t="s">
        <v>37</v>
      </c>
    </row>
    <row r="5" spans="2:7" ht="16" thickBot="1" x14ac:dyDescent="0.4">
      <c r="B5" s="243" t="s">
        <v>0</v>
      </c>
      <c r="C5" s="243"/>
      <c r="D5" s="243"/>
      <c r="E5" s="243"/>
      <c r="F5" s="243"/>
      <c r="G5" s="243"/>
    </row>
    <row r="6" spans="2:7" ht="16" thickBot="1" x14ac:dyDescent="0.4">
      <c r="B6" s="61" t="s">
        <v>1</v>
      </c>
      <c r="C6" s="325">
        <v>71.929940399834251</v>
      </c>
      <c r="D6" s="325">
        <v>13.290281520261873</v>
      </c>
      <c r="E6" s="325">
        <v>9.5805459958808754</v>
      </c>
      <c r="F6" s="325">
        <v>5.1992320840240023</v>
      </c>
      <c r="G6" s="325">
        <f>SUM(C6:F6)</f>
        <v>100.00000000000099</v>
      </c>
    </row>
    <row r="7" spans="2:7" ht="16" thickBot="1" x14ac:dyDescent="0.4">
      <c r="B7" s="61" t="s">
        <v>2</v>
      </c>
      <c r="C7" s="325">
        <v>45.715165474976757</v>
      </c>
      <c r="D7" s="325">
        <v>14.470878393202295</v>
      </c>
      <c r="E7" s="325">
        <v>19.11526029614329</v>
      </c>
      <c r="F7" s="325">
        <v>20.69869583567808</v>
      </c>
      <c r="G7" s="325">
        <f t="shared" ref="G7:G31" si="0">SUM(C7:F7)</f>
        <v>100.00000000000043</v>
      </c>
    </row>
    <row r="8" spans="2:7" ht="16" thickBot="1" x14ac:dyDescent="0.4">
      <c r="B8" s="61" t="s">
        <v>3</v>
      </c>
      <c r="C8" s="325">
        <v>79.99298922726274</v>
      </c>
      <c r="D8" s="325">
        <v>4.2547945043393076</v>
      </c>
      <c r="E8" s="325">
        <v>9.5024929010178028</v>
      </c>
      <c r="F8" s="325">
        <v>6.2497233673808426</v>
      </c>
      <c r="G8" s="325">
        <f t="shared" si="0"/>
        <v>100.00000000000068</v>
      </c>
    </row>
    <row r="9" spans="2:7" ht="16" thickBot="1" x14ac:dyDescent="0.4">
      <c r="B9" s="61" t="s">
        <v>346</v>
      </c>
      <c r="C9" s="325">
        <v>72.289807355437404</v>
      </c>
      <c r="D9" s="325">
        <v>8.6002085123195293</v>
      </c>
      <c r="E9" s="325">
        <v>13.453003979172518</v>
      </c>
      <c r="F9" s="325">
        <v>5.656980153070279</v>
      </c>
      <c r="G9" s="325">
        <f t="shared" si="0"/>
        <v>99.99999999999973</v>
      </c>
    </row>
    <row r="10" spans="2:7" ht="16" thickBot="1" x14ac:dyDescent="0.4">
      <c r="B10" s="61" t="s">
        <v>5</v>
      </c>
      <c r="C10" s="325">
        <v>66.129473145219592</v>
      </c>
      <c r="D10" s="325">
        <v>12.061836098070184</v>
      </c>
      <c r="E10" s="325">
        <v>15.453302725971344</v>
      </c>
      <c r="F10" s="325">
        <v>6.3553880307384265</v>
      </c>
      <c r="G10" s="325">
        <f t="shared" si="0"/>
        <v>99.999999999999545</v>
      </c>
    </row>
    <row r="11" spans="2:7" ht="16" thickBot="1" x14ac:dyDescent="0.4">
      <c r="B11" s="61" t="s">
        <v>6</v>
      </c>
      <c r="C11" s="325">
        <v>21.764720514424123</v>
      </c>
      <c r="D11" s="325">
        <v>28.786976545786224</v>
      </c>
      <c r="E11" s="325">
        <v>43.822959974741032</v>
      </c>
      <c r="F11" s="325">
        <v>5.6253429650481674</v>
      </c>
      <c r="G11" s="325">
        <f t="shared" si="0"/>
        <v>99.999999999999545</v>
      </c>
    </row>
    <row r="12" spans="2:7" ht="16" thickBot="1" x14ac:dyDescent="0.4">
      <c r="B12" s="61" t="s">
        <v>7</v>
      </c>
      <c r="C12" s="325">
        <v>22.942994590481845</v>
      </c>
      <c r="D12" s="325">
        <v>20.699670244888413</v>
      </c>
      <c r="E12" s="325">
        <v>34.436364264609125</v>
      </c>
      <c r="F12" s="325">
        <v>21.920970900020482</v>
      </c>
      <c r="G12" s="325">
        <f t="shared" si="0"/>
        <v>99.999999999999858</v>
      </c>
    </row>
    <row r="13" spans="2:7" ht="16" thickBot="1" x14ac:dyDescent="0.4">
      <c r="B13" s="61" t="s">
        <v>8</v>
      </c>
      <c r="C13" s="325">
        <v>31.776069982415684</v>
      </c>
      <c r="D13" s="325">
        <v>18.846871681936737</v>
      </c>
      <c r="E13" s="325">
        <v>36.818639846983373</v>
      </c>
      <c r="F13" s="325">
        <v>12.558418488664023</v>
      </c>
      <c r="G13" s="325">
        <f t="shared" si="0"/>
        <v>99.999999999999815</v>
      </c>
    </row>
    <row r="14" spans="2:7" ht="16" thickBot="1" x14ac:dyDescent="0.4">
      <c r="B14" s="61" t="s">
        <v>9</v>
      </c>
      <c r="C14" s="325">
        <v>0.97232692417666111</v>
      </c>
      <c r="D14" s="325">
        <v>19.621082469850343</v>
      </c>
      <c r="E14" s="325">
        <v>40.922898403684599</v>
      </c>
      <c r="F14" s="325">
        <v>38.483692202288481</v>
      </c>
      <c r="G14" s="325">
        <f t="shared" si="0"/>
        <v>100.00000000000009</v>
      </c>
    </row>
    <row r="15" spans="2:7" ht="16" thickBot="1" x14ac:dyDescent="0.4">
      <c r="B15" s="61" t="s">
        <v>342</v>
      </c>
      <c r="C15" s="325">
        <v>50.916049678589474</v>
      </c>
      <c r="D15" s="325">
        <v>1.1478982838018574</v>
      </c>
      <c r="E15" s="325">
        <v>41.289068648235705</v>
      </c>
      <c r="F15" s="325">
        <v>6.6469833893728767</v>
      </c>
      <c r="G15" s="325">
        <f t="shared" si="0"/>
        <v>99.999999999999915</v>
      </c>
    </row>
    <row r="16" spans="2:7" ht="16" thickBot="1" x14ac:dyDescent="0.4">
      <c r="B16" s="61" t="s">
        <v>347</v>
      </c>
      <c r="C16" s="325">
        <v>55.465376584840342</v>
      </c>
      <c r="D16" s="325">
        <v>6.9788822261705716</v>
      </c>
      <c r="E16" s="325">
        <v>30.749322909132832</v>
      </c>
      <c r="F16" s="325">
        <v>6.8064182798565325</v>
      </c>
      <c r="G16" s="325">
        <f t="shared" si="0"/>
        <v>100.00000000000027</v>
      </c>
    </row>
    <row r="17" spans="2:7" ht="16" thickBot="1" x14ac:dyDescent="0.4">
      <c r="B17" s="243" t="s">
        <v>10</v>
      </c>
      <c r="C17" s="243"/>
      <c r="D17" s="243"/>
      <c r="E17" s="243"/>
      <c r="F17" s="243"/>
      <c r="G17" s="243"/>
    </row>
    <row r="18" spans="2:7" ht="16" thickBot="1" x14ac:dyDescent="0.4">
      <c r="B18" s="61" t="s">
        <v>11</v>
      </c>
      <c r="C18" s="325">
        <v>9.9627762487156843</v>
      </c>
      <c r="D18" s="325">
        <v>18.926126351507808</v>
      </c>
      <c r="E18" s="325">
        <v>39.454625297320682</v>
      </c>
      <c r="F18" s="325">
        <v>31.656472102456135</v>
      </c>
      <c r="G18" s="325">
        <f t="shared" si="0"/>
        <v>100.00000000000031</v>
      </c>
    </row>
    <row r="19" spans="2:7" ht="16" thickBot="1" x14ac:dyDescent="0.4">
      <c r="B19" s="145" t="s">
        <v>19</v>
      </c>
      <c r="C19" s="326">
        <v>0.97232692417666111</v>
      </c>
      <c r="D19" s="326">
        <v>19.621082469850343</v>
      </c>
      <c r="E19" s="326">
        <v>40.922898403684599</v>
      </c>
      <c r="F19" s="326">
        <v>38.483692202288481</v>
      </c>
      <c r="G19" s="325">
        <f t="shared" si="0"/>
        <v>100.00000000000009</v>
      </c>
    </row>
    <row r="20" spans="2:7" ht="16" thickBot="1" x14ac:dyDescent="0.4">
      <c r="B20" s="145" t="s">
        <v>20</v>
      </c>
      <c r="C20" s="326">
        <v>19.692667836001061</v>
      </c>
      <c r="D20" s="326">
        <v>18.174011808029185</v>
      </c>
      <c r="E20" s="326">
        <v>37.865590352598296</v>
      </c>
      <c r="F20" s="326">
        <v>24.267730003372076</v>
      </c>
      <c r="G20" s="325">
        <f t="shared" si="0"/>
        <v>100.00000000000061</v>
      </c>
    </row>
    <row r="21" spans="2:7" ht="16" thickBot="1" x14ac:dyDescent="0.4">
      <c r="B21" s="61" t="s">
        <v>12</v>
      </c>
      <c r="C21" s="326">
        <v>71.739061008203095</v>
      </c>
      <c r="D21" s="326">
        <v>9.9002360342291862</v>
      </c>
      <c r="E21" s="326">
        <v>12.330060731796999</v>
      </c>
      <c r="F21" s="326">
        <v>6.0306422257704977</v>
      </c>
      <c r="G21" s="325">
        <f t="shared" si="0"/>
        <v>99.999999999999773</v>
      </c>
    </row>
    <row r="22" spans="2:7" ht="16" thickBot="1" x14ac:dyDescent="0.4">
      <c r="B22" s="243" t="s">
        <v>13</v>
      </c>
      <c r="C22" s="243"/>
      <c r="D22" s="243"/>
      <c r="E22" s="243"/>
      <c r="F22" s="243"/>
      <c r="G22" s="243"/>
    </row>
    <row r="23" spans="2:7" ht="16" thickBot="1" x14ac:dyDescent="0.4">
      <c r="B23" s="61" t="s">
        <v>17</v>
      </c>
      <c r="C23" s="325">
        <v>59.597733150554824</v>
      </c>
      <c r="D23" s="325">
        <v>12.084210935542956</v>
      </c>
      <c r="E23" s="325">
        <v>14.84399134963437</v>
      </c>
      <c r="F23" s="325">
        <v>13.474064564270394</v>
      </c>
      <c r="G23" s="325">
        <f t="shared" si="0"/>
        <v>100.00000000000254</v>
      </c>
    </row>
    <row r="24" spans="2:7" ht="16" thickBot="1" x14ac:dyDescent="0.4">
      <c r="B24" s="61" t="s">
        <v>21</v>
      </c>
      <c r="C24" s="325">
        <v>56.256605458617095</v>
      </c>
      <c r="D24" s="325">
        <v>11.5330256224183</v>
      </c>
      <c r="E24" s="325">
        <v>23.451263808066404</v>
      </c>
      <c r="F24" s="325">
        <v>8.7591051108993039</v>
      </c>
      <c r="G24" s="325">
        <f t="shared" si="0"/>
        <v>100.00000000000109</v>
      </c>
    </row>
    <row r="25" spans="2:7" ht="16" thickBot="1" x14ac:dyDescent="0.4">
      <c r="B25" s="243" t="s">
        <v>28</v>
      </c>
      <c r="C25" s="243"/>
      <c r="D25" s="243"/>
      <c r="E25" s="243"/>
      <c r="F25" s="243"/>
      <c r="G25" s="243"/>
    </row>
    <row r="26" spans="2:7" ht="16" thickBot="1" x14ac:dyDescent="0.4">
      <c r="B26" s="61" t="s">
        <v>29</v>
      </c>
      <c r="C26" s="325">
        <v>67.147615494630429</v>
      </c>
      <c r="D26" s="325">
        <v>10.231340457286992</v>
      </c>
      <c r="E26" s="325">
        <v>16.46336762802428</v>
      </c>
      <c r="F26" s="325">
        <v>6.1576764200585314</v>
      </c>
      <c r="G26" s="325">
        <f t="shared" si="0"/>
        <v>100.00000000000024</v>
      </c>
    </row>
    <row r="27" spans="2:7" ht="16" thickBot="1" x14ac:dyDescent="0.4">
      <c r="B27" s="61" t="s">
        <v>257</v>
      </c>
      <c r="C27" s="325">
        <v>56.461977202574545</v>
      </c>
      <c r="D27" s="325">
        <v>14.143249010179549</v>
      </c>
      <c r="E27" s="325">
        <v>19.096394563902233</v>
      </c>
      <c r="F27" s="325">
        <v>10.298379223343474</v>
      </c>
      <c r="G27" s="325">
        <f t="shared" si="0"/>
        <v>99.999999999999801</v>
      </c>
    </row>
    <row r="28" spans="2:7" ht="16" thickBot="1" x14ac:dyDescent="0.4">
      <c r="B28" s="61" t="s">
        <v>258</v>
      </c>
      <c r="C28" s="325">
        <v>34.706143424184695</v>
      </c>
      <c r="D28" s="325">
        <v>18.781154540917395</v>
      </c>
      <c r="E28" s="325">
        <v>28.402605697975432</v>
      </c>
      <c r="F28" s="325">
        <v>18.110096336922119</v>
      </c>
      <c r="G28" s="325">
        <f t="shared" si="0"/>
        <v>99.999999999999631</v>
      </c>
    </row>
    <row r="29" spans="2:7" ht="16" thickBot="1" x14ac:dyDescent="0.4">
      <c r="B29" s="61" t="s">
        <v>31</v>
      </c>
      <c r="C29" s="325">
        <v>15.268063674955426</v>
      </c>
      <c r="D29" s="325">
        <v>15.303972164420571</v>
      </c>
      <c r="E29" s="325">
        <v>21.593488244110741</v>
      </c>
      <c r="F29" s="325">
        <v>47.834475916512936</v>
      </c>
      <c r="G29" s="325">
        <f t="shared" si="0"/>
        <v>99.999999999999687</v>
      </c>
    </row>
    <row r="30" spans="2:7" ht="16" thickBot="1" x14ac:dyDescent="0.4">
      <c r="B30" s="61" t="s">
        <v>32</v>
      </c>
      <c r="C30" s="325">
        <v>4.5550450624571663</v>
      </c>
      <c r="D30" s="325">
        <v>7.9789644740358021</v>
      </c>
      <c r="E30" s="325">
        <v>16.655055209178492</v>
      </c>
      <c r="F30" s="325">
        <v>70.810935254328626</v>
      </c>
      <c r="G30" s="325">
        <f t="shared" si="0"/>
        <v>100.00000000000009</v>
      </c>
    </row>
    <row r="31" spans="2:7" ht="16" thickBot="1" x14ac:dyDescent="0.4">
      <c r="B31" s="142" t="s">
        <v>14</v>
      </c>
      <c r="C31" s="327">
        <v>71.739061008203095</v>
      </c>
      <c r="D31" s="327">
        <v>9.9002360342291862</v>
      </c>
      <c r="E31" s="327">
        <v>12.330060731796999</v>
      </c>
      <c r="F31" s="327">
        <v>6.0306422257704977</v>
      </c>
      <c r="G31" s="325">
        <f t="shared" si="0"/>
        <v>99.999999999999773</v>
      </c>
    </row>
    <row r="32" spans="2:7" s="369" customFormat="1" ht="15.5" x14ac:dyDescent="0.3">
      <c r="B32" s="276" t="s">
        <v>343</v>
      </c>
    </row>
  </sheetData>
  <mergeCells count="4">
    <mergeCell ref="B25:G25"/>
    <mergeCell ref="B22:G22"/>
    <mergeCell ref="B17:G17"/>
    <mergeCell ref="B5:G5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9015-9D57-4911-9230-3AF314F9F603}">
  <dimension ref="A2:J32"/>
  <sheetViews>
    <sheetView topLeftCell="A16" workbookViewId="0">
      <selection activeCell="A32" sqref="A32:XFD32"/>
    </sheetView>
  </sheetViews>
  <sheetFormatPr baseColWidth="10" defaultRowHeight="15.9" customHeight="1" x14ac:dyDescent="0.35"/>
  <cols>
    <col min="2" max="2" width="35" customWidth="1"/>
    <col min="3" max="3" width="17.7265625" customWidth="1"/>
    <col min="4" max="4" width="18" customWidth="1"/>
    <col min="5" max="5" width="27" customWidth="1"/>
  </cols>
  <sheetData>
    <row r="2" spans="1:10" ht="15.9" customHeight="1" x14ac:dyDescent="0.35">
      <c r="A2" s="159" t="s">
        <v>259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0" ht="15.9" customHeight="1" thickBot="1" x14ac:dyDescent="0.4">
      <c r="A3" s="67"/>
      <c r="B3" s="67"/>
      <c r="C3" s="67"/>
      <c r="D3" s="67"/>
      <c r="E3" s="67"/>
      <c r="F3" s="67"/>
      <c r="G3" s="67"/>
      <c r="H3" s="67"/>
      <c r="I3" s="67"/>
      <c r="J3" s="67"/>
    </row>
    <row r="4" spans="1:10" ht="70.900000000000006" customHeight="1" thickBot="1" x14ac:dyDescent="0.4">
      <c r="A4" s="67"/>
      <c r="B4" s="90" t="s">
        <v>224</v>
      </c>
      <c r="C4" s="90" t="s">
        <v>260</v>
      </c>
      <c r="D4" s="94" t="s">
        <v>261</v>
      </c>
      <c r="E4" s="94" t="s">
        <v>262</v>
      </c>
      <c r="F4" s="90" t="s">
        <v>37</v>
      </c>
      <c r="G4" s="67"/>
      <c r="H4" s="67"/>
      <c r="I4" s="67"/>
      <c r="J4" s="67"/>
    </row>
    <row r="5" spans="1:10" ht="15.9" customHeight="1" thickBot="1" x14ac:dyDescent="0.4">
      <c r="A5" s="67"/>
      <c r="B5" s="201" t="s">
        <v>0</v>
      </c>
      <c r="C5" s="201"/>
      <c r="D5" s="201"/>
      <c r="E5" s="201"/>
      <c r="F5" s="201"/>
      <c r="G5" s="67"/>
      <c r="H5" s="67"/>
      <c r="I5" s="67"/>
      <c r="J5" s="67"/>
    </row>
    <row r="6" spans="1:10" ht="15.9" customHeight="1" thickBot="1" x14ac:dyDescent="0.4">
      <c r="A6" s="67"/>
      <c r="B6" s="4" t="s">
        <v>1</v>
      </c>
      <c r="C6" s="328">
        <v>3.7399919825021408</v>
      </c>
      <c r="D6" s="328">
        <v>69.171844000925589</v>
      </c>
      <c r="E6" s="328">
        <v>27.088164016573479</v>
      </c>
      <c r="F6" s="328">
        <v>99.999999999999616</v>
      </c>
      <c r="G6" s="67"/>
      <c r="H6" s="67"/>
      <c r="I6" s="67"/>
      <c r="J6" s="67"/>
    </row>
    <row r="7" spans="1:10" ht="15.9" customHeight="1" thickBot="1" x14ac:dyDescent="0.4">
      <c r="A7" s="67"/>
      <c r="B7" s="4" t="s">
        <v>2</v>
      </c>
      <c r="C7" s="328">
        <v>19.70145054758477</v>
      </c>
      <c r="D7" s="328">
        <v>60.675162205127386</v>
      </c>
      <c r="E7" s="328">
        <v>19.623387247288324</v>
      </c>
      <c r="F7" s="328">
        <v>99.999999999999602</v>
      </c>
      <c r="G7" s="67"/>
      <c r="H7" s="67"/>
      <c r="I7" s="67"/>
      <c r="J7" s="67"/>
    </row>
    <row r="8" spans="1:10" ht="15.9" customHeight="1" thickBot="1" x14ac:dyDescent="0.4">
      <c r="A8" s="67"/>
      <c r="B8" s="4" t="s">
        <v>3</v>
      </c>
      <c r="C8" s="328">
        <v>5.0412521296950334</v>
      </c>
      <c r="D8" s="328">
        <v>57.251906222974469</v>
      </c>
      <c r="E8" s="328">
        <v>37.706841647330577</v>
      </c>
      <c r="F8" s="328">
        <v>100.00000000000051</v>
      </c>
      <c r="G8" s="67"/>
      <c r="H8" s="67"/>
      <c r="I8" s="67"/>
      <c r="J8" s="67"/>
    </row>
    <row r="9" spans="1:10" ht="15.9" customHeight="1" thickBot="1" x14ac:dyDescent="0.4">
      <c r="A9" s="67"/>
      <c r="B9" s="4" t="s">
        <v>346</v>
      </c>
      <c r="C9" s="328">
        <v>5.4519055060676553</v>
      </c>
      <c r="D9" s="328">
        <v>65.013566881496359</v>
      </c>
      <c r="E9" s="328">
        <v>29.534527612435895</v>
      </c>
      <c r="F9" s="328">
        <v>100.00000000000048</v>
      </c>
      <c r="G9" s="67"/>
      <c r="H9" s="67"/>
      <c r="I9" s="67"/>
      <c r="J9" s="67"/>
    </row>
    <row r="10" spans="1:10" ht="15.9" customHeight="1" thickBot="1" x14ac:dyDescent="0.4">
      <c r="A10" s="67"/>
      <c r="B10" s="4" t="s">
        <v>5</v>
      </c>
      <c r="C10" s="328">
        <v>5.1973855028823799</v>
      </c>
      <c r="D10" s="328">
        <v>83.110130065157392</v>
      </c>
      <c r="E10" s="328">
        <v>11.692484431960066</v>
      </c>
      <c r="F10" s="328">
        <v>100.00000000000011</v>
      </c>
      <c r="G10" s="67"/>
      <c r="H10" s="67"/>
      <c r="I10" s="67"/>
      <c r="J10" s="67"/>
    </row>
    <row r="11" spans="1:10" ht="15.9" customHeight="1" thickBot="1" x14ac:dyDescent="0.4">
      <c r="A11" s="67"/>
      <c r="B11" s="4" t="s">
        <v>6</v>
      </c>
      <c r="C11" s="328">
        <v>6.0704694693162944</v>
      </c>
      <c r="D11" s="328">
        <v>62.692777870397705</v>
      </c>
      <c r="E11" s="328">
        <v>31.236752660285603</v>
      </c>
      <c r="F11" s="328">
        <v>99.999999999999943</v>
      </c>
      <c r="G11" s="67"/>
      <c r="H11" s="67"/>
      <c r="I11" s="67"/>
      <c r="J11" s="67"/>
    </row>
    <row r="12" spans="1:10" ht="15.9" customHeight="1" thickBot="1" x14ac:dyDescent="0.4">
      <c r="A12" s="67"/>
      <c r="B12" s="4" t="s">
        <v>7</v>
      </c>
      <c r="C12" s="328">
        <v>20.681688622062133</v>
      </c>
      <c r="D12" s="328">
        <v>75.508613344397105</v>
      </c>
      <c r="E12" s="328">
        <v>3.809698033540581</v>
      </c>
      <c r="F12" s="328">
        <v>99.999999999999801</v>
      </c>
      <c r="G12" s="67"/>
      <c r="H12" s="67"/>
      <c r="I12" s="67"/>
      <c r="J12" s="67"/>
    </row>
    <row r="13" spans="1:10" ht="15.9" customHeight="1" thickBot="1" x14ac:dyDescent="0.4">
      <c r="A13" s="67"/>
      <c r="B13" s="4" t="s">
        <v>8</v>
      </c>
      <c r="C13" s="328">
        <v>19.263899259625401</v>
      </c>
      <c r="D13" s="328">
        <v>80.100984139301644</v>
      </c>
      <c r="E13" s="328">
        <v>0.63511660107295709</v>
      </c>
      <c r="F13" s="328">
        <v>100.00000000000018</v>
      </c>
      <c r="G13" s="67"/>
      <c r="H13" s="67"/>
      <c r="I13" s="67"/>
      <c r="J13" s="67"/>
    </row>
    <row r="14" spans="1:10" ht="15.9" customHeight="1" thickBot="1" x14ac:dyDescent="0.4">
      <c r="A14" s="67"/>
      <c r="B14" s="61" t="s">
        <v>9</v>
      </c>
      <c r="C14" s="328">
        <v>37.802504869796735</v>
      </c>
      <c r="D14" s="328">
        <v>55.288515178118047</v>
      </c>
      <c r="E14" s="328">
        <v>6.9089799520852955</v>
      </c>
      <c r="F14" s="328">
        <v>100.00000000000001</v>
      </c>
      <c r="G14" s="67"/>
      <c r="H14" s="67"/>
      <c r="I14" s="67"/>
      <c r="J14" s="67"/>
    </row>
    <row r="15" spans="1:10" ht="15.9" customHeight="1" thickBot="1" x14ac:dyDescent="0.4">
      <c r="A15" s="67"/>
      <c r="B15" s="61" t="s">
        <v>342</v>
      </c>
      <c r="C15" s="328">
        <v>5.3958363657887967</v>
      </c>
      <c r="D15" s="328">
        <v>93.159383482234588</v>
      </c>
      <c r="E15" s="328">
        <v>1.4447801519765788</v>
      </c>
      <c r="F15" s="328">
        <v>100.00000000000001</v>
      </c>
      <c r="G15" s="67"/>
      <c r="H15" s="67"/>
      <c r="I15" s="67"/>
      <c r="J15" s="67"/>
    </row>
    <row r="16" spans="1:10" ht="15.9" customHeight="1" thickBot="1" x14ac:dyDescent="0.4">
      <c r="A16" s="67"/>
      <c r="B16" s="4" t="s">
        <v>347</v>
      </c>
      <c r="C16" s="328">
        <v>5.2796887876672702</v>
      </c>
      <c r="D16" s="328">
        <v>94.248749951080597</v>
      </c>
      <c r="E16" s="328">
        <v>0.47156126125213044</v>
      </c>
      <c r="F16" s="328">
        <v>100.00000000000031</v>
      </c>
      <c r="G16" s="67"/>
      <c r="H16" s="67"/>
      <c r="I16" s="67"/>
      <c r="J16" s="67"/>
    </row>
    <row r="17" spans="1:10" ht="15.9" customHeight="1" thickBot="1" x14ac:dyDescent="0.4">
      <c r="A17" s="67"/>
      <c r="B17" s="201" t="s">
        <v>10</v>
      </c>
      <c r="C17" s="201"/>
      <c r="D17" s="201"/>
      <c r="E17" s="201"/>
      <c r="F17" s="201"/>
      <c r="G17" s="67"/>
      <c r="H17" s="67"/>
      <c r="I17" s="67"/>
      <c r="J17" s="67"/>
    </row>
    <row r="18" spans="1:10" ht="15.9" customHeight="1" thickBot="1" x14ac:dyDescent="0.4">
      <c r="A18" s="67"/>
      <c r="B18" s="4" t="s">
        <v>11</v>
      </c>
      <c r="C18" s="328">
        <v>29.731987796247033</v>
      </c>
      <c r="D18" s="328">
        <v>59.163093892530284</v>
      </c>
      <c r="E18" s="328">
        <v>11.104918311222868</v>
      </c>
      <c r="F18" s="328">
        <v>99.999999999999744</v>
      </c>
      <c r="G18" s="67"/>
      <c r="H18" s="67"/>
      <c r="I18" s="67"/>
      <c r="J18" s="67"/>
    </row>
    <row r="19" spans="1:10" ht="15.9" customHeight="1" thickBot="1" x14ac:dyDescent="0.4">
      <c r="A19" s="67"/>
      <c r="B19" s="4" t="s">
        <v>263</v>
      </c>
      <c r="C19" s="328">
        <v>37.802504869796735</v>
      </c>
      <c r="D19" s="328">
        <v>55.288515178118047</v>
      </c>
      <c r="E19" s="328">
        <v>6.9089799520852955</v>
      </c>
      <c r="F19" s="328">
        <v>100.00000000000028</v>
      </c>
      <c r="G19" s="67"/>
      <c r="H19" s="67"/>
      <c r="I19" s="67"/>
      <c r="J19" s="67"/>
    </row>
    <row r="20" spans="1:10" ht="15.9" customHeight="1" thickBot="1" x14ac:dyDescent="0.4">
      <c r="A20" s="67"/>
      <c r="B20" s="4" t="s">
        <v>264</v>
      </c>
      <c r="C20" s="328">
        <v>21.185330529791397</v>
      </c>
      <c r="D20" s="328">
        <v>63.266262998326425</v>
      </c>
      <c r="E20" s="328">
        <v>15.548406471883183</v>
      </c>
      <c r="F20" s="328">
        <v>100.00000000000006</v>
      </c>
      <c r="G20" s="67"/>
      <c r="H20" s="67"/>
      <c r="I20" s="67"/>
      <c r="J20" s="67"/>
    </row>
    <row r="21" spans="1:10" ht="15.9" customHeight="1" thickBot="1" x14ac:dyDescent="0.4">
      <c r="A21" s="67"/>
      <c r="B21" s="4" t="s">
        <v>12</v>
      </c>
      <c r="C21" s="328">
        <v>5.3223305613411789</v>
      </c>
      <c r="D21" s="328">
        <v>66.732717652298064</v>
      </c>
      <c r="E21" s="328">
        <v>27.944951786360299</v>
      </c>
      <c r="F21" s="328">
        <v>100.00000000000014</v>
      </c>
      <c r="G21" s="67"/>
      <c r="H21" s="67"/>
      <c r="I21" s="67"/>
      <c r="J21" s="67"/>
    </row>
    <row r="22" spans="1:10" ht="15.9" customHeight="1" thickBot="1" x14ac:dyDescent="0.4">
      <c r="A22" s="67"/>
      <c r="B22" s="201" t="s">
        <v>13</v>
      </c>
      <c r="C22" s="201"/>
      <c r="D22" s="201"/>
      <c r="E22" s="201"/>
      <c r="F22" s="201"/>
      <c r="G22" s="67"/>
      <c r="H22" s="67"/>
      <c r="I22" s="67"/>
      <c r="J22" s="67"/>
    </row>
    <row r="23" spans="1:10" ht="15.9" customHeight="1" thickBot="1" x14ac:dyDescent="0.4">
      <c r="B23" s="4" t="s">
        <v>17</v>
      </c>
      <c r="C23" s="328">
        <v>13.561026950224978</v>
      </c>
      <c r="D23" s="328">
        <v>60.438850627719809</v>
      </c>
      <c r="E23" s="328">
        <v>26.000122422056183</v>
      </c>
      <c r="F23" s="328">
        <v>100.0000000000009</v>
      </c>
    </row>
    <row r="24" spans="1:10" ht="15.9" customHeight="1" thickBot="1" x14ac:dyDescent="0.4">
      <c r="B24" s="4" t="s">
        <v>21</v>
      </c>
      <c r="C24" s="328">
        <v>5.850741966320629</v>
      </c>
      <c r="D24" s="328">
        <v>72.149883539361937</v>
      </c>
      <c r="E24" s="328">
        <v>21.999374494318555</v>
      </c>
      <c r="F24" s="328">
        <v>100.00000000000043</v>
      </c>
    </row>
    <row r="25" spans="1:10" ht="15.9" customHeight="1" thickBot="1" x14ac:dyDescent="0.4">
      <c r="B25" s="201" t="s">
        <v>38</v>
      </c>
      <c r="C25" s="201"/>
      <c r="D25" s="201"/>
      <c r="E25" s="201"/>
      <c r="F25" s="201"/>
    </row>
    <row r="26" spans="1:10" ht="15.9" customHeight="1" thickBot="1" x14ac:dyDescent="0.4">
      <c r="B26" s="4" t="s">
        <v>29</v>
      </c>
      <c r="C26" s="328">
        <v>4.4985314097530473</v>
      </c>
      <c r="D26" s="328">
        <v>72.604543254694221</v>
      </c>
      <c r="E26" s="328">
        <v>22.896925335551227</v>
      </c>
      <c r="F26" s="328">
        <v>100.00000000000072</v>
      </c>
    </row>
    <row r="27" spans="1:10" ht="15.9" customHeight="1" thickBot="1" x14ac:dyDescent="0.4">
      <c r="B27" s="4" t="s">
        <v>257</v>
      </c>
      <c r="C27" s="328">
        <v>9.0970169056207073</v>
      </c>
      <c r="D27" s="328">
        <v>54.880167473022581</v>
      </c>
      <c r="E27" s="328">
        <v>36.022815621356443</v>
      </c>
      <c r="F27" s="328">
        <v>100.00000000000023</v>
      </c>
    </row>
    <row r="28" spans="1:10" ht="15.9" customHeight="1" thickBot="1" x14ac:dyDescent="0.4">
      <c r="B28" s="4" t="s">
        <v>258</v>
      </c>
      <c r="C28" s="328">
        <v>19.831850716150814</v>
      </c>
      <c r="D28" s="328">
        <v>53.422950943457806</v>
      </c>
      <c r="E28" s="328">
        <v>26.745198340391173</v>
      </c>
      <c r="F28" s="328">
        <v>100.00000000000011</v>
      </c>
    </row>
    <row r="29" spans="1:10" ht="15.9" customHeight="1" thickBot="1" x14ac:dyDescent="0.4">
      <c r="B29" s="4" t="s">
        <v>31</v>
      </c>
      <c r="C29" s="328">
        <v>50.310090790688953</v>
      </c>
      <c r="D29" s="328">
        <v>37.361693293126059</v>
      </c>
      <c r="E29" s="328">
        <v>12.328215916184698</v>
      </c>
      <c r="F29" s="328">
        <v>99.999999999999801</v>
      </c>
    </row>
    <row r="30" spans="1:10" ht="15.9" customHeight="1" thickBot="1" x14ac:dyDescent="0.4">
      <c r="B30" s="4" t="s">
        <v>32</v>
      </c>
      <c r="C30" s="328">
        <v>72.238475440313323</v>
      </c>
      <c r="D30" s="328">
        <v>24.62001279093753</v>
      </c>
      <c r="E30" s="328">
        <v>3.1415117687492176</v>
      </c>
      <c r="F30" s="328">
        <v>100.00000000000003</v>
      </c>
    </row>
    <row r="31" spans="1:10" ht="15.9" customHeight="1" thickBot="1" x14ac:dyDescent="0.4">
      <c r="B31" s="93" t="s">
        <v>14</v>
      </c>
      <c r="C31" s="329">
        <v>10.467831100547036</v>
      </c>
      <c r="D31" s="329">
        <v>65.137058083518397</v>
      </c>
      <c r="E31" s="329">
        <v>24.395110815932057</v>
      </c>
      <c r="F31" s="329">
        <v>99.999999999998948</v>
      </c>
    </row>
    <row r="32" spans="1:10" s="368" customFormat="1" ht="15.9" customHeight="1" x14ac:dyDescent="0.35">
      <c r="A32" s="368" t="s">
        <v>343</v>
      </c>
    </row>
  </sheetData>
  <mergeCells count="5">
    <mergeCell ref="B25:F25"/>
    <mergeCell ref="A2:J2"/>
    <mergeCell ref="B5:F5"/>
    <mergeCell ref="B17:F17"/>
    <mergeCell ref="B22:F2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3848-CC93-4C17-B638-55A7BDCE8ED4}">
  <dimension ref="A1:G37"/>
  <sheetViews>
    <sheetView topLeftCell="A13" workbookViewId="0">
      <selection activeCell="A35" sqref="A35:XFD35"/>
    </sheetView>
  </sheetViews>
  <sheetFormatPr baseColWidth="10" defaultRowHeight="14.5" x14ac:dyDescent="0.35"/>
  <cols>
    <col min="1" max="1" width="35.81640625" customWidth="1"/>
  </cols>
  <sheetData>
    <row r="1" spans="1:7" ht="15.5" x14ac:dyDescent="0.35">
      <c r="A1" s="159" t="s">
        <v>68</v>
      </c>
      <c r="B1" s="159"/>
      <c r="C1" s="159"/>
      <c r="D1" s="159"/>
      <c r="E1" s="159"/>
      <c r="F1" s="159"/>
      <c r="G1" s="159"/>
    </row>
    <row r="2" spans="1:7" ht="15.5" x14ac:dyDescent="0.35">
      <c r="A2" s="67"/>
      <c r="B2" s="67"/>
      <c r="C2" s="67"/>
      <c r="D2" s="67"/>
      <c r="E2" s="67"/>
      <c r="F2" s="67"/>
      <c r="G2" s="67"/>
    </row>
    <row r="3" spans="1:7" ht="31.25" customHeight="1" x14ac:dyDescent="0.35">
      <c r="A3" s="160" t="s">
        <v>224</v>
      </c>
      <c r="B3" s="160" t="s">
        <v>340</v>
      </c>
      <c r="C3" s="160"/>
      <c r="D3" s="160"/>
      <c r="E3" s="160" t="s">
        <v>341</v>
      </c>
      <c r="F3" s="160"/>
      <c r="G3" s="160"/>
    </row>
    <row r="4" spans="1:7" ht="15.5" x14ac:dyDescent="0.35">
      <c r="A4" s="160"/>
      <c r="B4" s="75" t="s">
        <v>17</v>
      </c>
      <c r="C4" s="75" t="s">
        <v>21</v>
      </c>
      <c r="D4" s="75" t="s">
        <v>14</v>
      </c>
      <c r="E4" s="75" t="s">
        <v>17</v>
      </c>
      <c r="F4" s="75" t="s">
        <v>21</v>
      </c>
      <c r="G4" s="75" t="s">
        <v>14</v>
      </c>
    </row>
    <row r="5" spans="1:7" ht="15.5" x14ac:dyDescent="0.35">
      <c r="A5" s="158" t="s">
        <v>0</v>
      </c>
      <c r="B5" s="158"/>
      <c r="C5" s="158"/>
      <c r="D5" s="158"/>
      <c r="E5" s="158"/>
      <c r="F5" s="158"/>
      <c r="G5" s="158"/>
    </row>
    <row r="6" spans="1:7" ht="15.5" x14ac:dyDescent="0.35">
      <c r="A6" s="68" t="s">
        <v>1</v>
      </c>
      <c r="B6" s="350">
        <v>29.510347229013352</v>
      </c>
      <c r="C6" s="350">
        <v>31.075479082067435</v>
      </c>
      <c r="D6" s="350">
        <v>30.320255125347817</v>
      </c>
      <c r="E6" s="350">
        <v>19.860069890066264</v>
      </c>
      <c r="F6" s="350">
        <v>22.326929607933536</v>
      </c>
      <c r="G6" s="350">
        <v>21.137720536470141</v>
      </c>
    </row>
    <row r="7" spans="1:7" ht="15.5" x14ac:dyDescent="0.35">
      <c r="A7" s="68" t="s">
        <v>2</v>
      </c>
      <c r="B7" s="350">
        <v>28.479111365158371</v>
      </c>
      <c r="C7" s="350">
        <v>34.33767409557835</v>
      </c>
      <c r="D7" s="350">
        <v>31.411317265239674</v>
      </c>
      <c r="E7" s="350">
        <v>24.428484619155942</v>
      </c>
      <c r="F7" s="350">
        <v>29.262405498867182</v>
      </c>
      <c r="G7" s="350">
        <v>26.847251312158399</v>
      </c>
    </row>
    <row r="8" spans="1:7" ht="15.5" x14ac:dyDescent="0.35">
      <c r="A8" s="68" t="s">
        <v>3</v>
      </c>
      <c r="B8" s="350">
        <v>26.590870707385722</v>
      </c>
      <c r="C8" s="350">
        <v>30.592097380429585</v>
      </c>
      <c r="D8" s="350">
        <v>28.640695154826819</v>
      </c>
      <c r="E8" s="350">
        <v>22.728428354213971</v>
      </c>
      <c r="F8" s="350">
        <v>27.649181699612495</v>
      </c>
      <c r="G8" s="350">
        <v>25.245950004989588</v>
      </c>
    </row>
    <row r="9" spans="1:7" ht="15.5" x14ac:dyDescent="0.35">
      <c r="A9" s="68" t="s">
        <v>4</v>
      </c>
      <c r="B9" s="350">
        <v>33.372375045845544</v>
      </c>
      <c r="C9" s="350">
        <v>39.581731978464738</v>
      </c>
      <c r="D9" s="350">
        <v>36.471872540520209</v>
      </c>
      <c r="E9" s="350">
        <v>28.16256010357926</v>
      </c>
      <c r="F9" s="350">
        <v>31.278123914764222</v>
      </c>
      <c r="G9" s="350">
        <v>29.716860520891323</v>
      </c>
    </row>
    <row r="10" spans="1:7" ht="15.5" x14ac:dyDescent="0.35">
      <c r="A10" s="68" t="s">
        <v>5</v>
      </c>
      <c r="B10" s="350">
        <v>47.182100952562593</v>
      </c>
      <c r="C10" s="350">
        <v>51.111308580520678</v>
      </c>
      <c r="D10" s="350">
        <v>49.137947745347574</v>
      </c>
      <c r="E10" s="350">
        <v>39.461778346057571</v>
      </c>
      <c r="F10" s="350">
        <v>42.502771030705269</v>
      </c>
      <c r="G10" s="350">
        <v>40.980315280493905</v>
      </c>
    </row>
    <row r="11" spans="1:7" ht="15.5" x14ac:dyDescent="0.35">
      <c r="A11" s="68" t="s">
        <v>6</v>
      </c>
      <c r="B11" s="350">
        <v>72.263920543610311</v>
      </c>
      <c r="C11" s="350">
        <v>75.112524388733846</v>
      </c>
      <c r="D11" s="350">
        <v>73.57626438640547</v>
      </c>
      <c r="E11" s="350">
        <v>68.121313169471023</v>
      </c>
      <c r="F11" s="350">
        <v>72.291912746559007</v>
      </c>
      <c r="G11" s="350">
        <v>70.042696757128169</v>
      </c>
    </row>
    <row r="12" spans="1:7" ht="15.5" x14ac:dyDescent="0.35">
      <c r="A12" s="68" t="s">
        <v>7</v>
      </c>
      <c r="B12" s="350">
        <v>20.341544659807838</v>
      </c>
      <c r="C12" s="350">
        <v>24.952421573286934</v>
      </c>
      <c r="D12" s="350">
        <v>22.651879170200004</v>
      </c>
      <c r="E12" s="350">
        <v>16.672019548796683</v>
      </c>
      <c r="F12" s="350">
        <v>23.19663692928378</v>
      </c>
      <c r="G12" s="350">
        <v>19.938432680907134</v>
      </c>
    </row>
    <row r="13" spans="1:7" ht="15.5" x14ac:dyDescent="0.35">
      <c r="A13" s="68" t="s">
        <v>8</v>
      </c>
      <c r="B13" s="350">
        <v>47.3652109800042</v>
      </c>
      <c r="C13" s="350">
        <v>53.715354491835264</v>
      </c>
      <c r="D13" s="350">
        <v>50.541694155678819</v>
      </c>
      <c r="E13" s="350">
        <v>39.864445580491527</v>
      </c>
      <c r="F13" s="350">
        <v>48.418636044117939</v>
      </c>
      <c r="G13" s="350">
        <v>44.143442116333674</v>
      </c>
    </row>
    <row r="14" spans="1:7" ht="15.5" x14ac:dyDescent="0.35">
      <c r="A14" s="68" t="s">
        <v>9</v>
      </c>
      <c r="B14" s="350">
        <v>22.575674451766133</v>
      </c>
      <c r="C14" s="350">
        <v>29.718116287954068</v>
      </c>
      <c r="D14" s="350">
        <v>26.263992403308567</v>
      </c>
      <c r="E14" s="350">
        <v>16.8366469168568</v>
      </c>
      <c r="F14" s="350">
        <v>23.446399925168272</v>
      </c>
      <c r="G14" s="350">
        <v>20.253662499403138</v>
      </c>
    </row>
    <row r="15" spans="1:7" ht="15.5" x14ac:dyDescent="0.35">
      <c r="A15" s="68" t="s">
        <v>342</v>
      </c>
      <c r="B15" s="350">
        <v>37.968351394883797</v>
      </c>
      <c r="C15" s="350">
        <v>39.998249119960107</v>
      </c>
      <c r="D15" s="350">
        <v>38.842565245138289</v>
      </c>
      <c r="E15" s="350">
        <v>9.4515863303127805</v>
      </c>
      <c r="F15" s="350">
        <v>10.833073276947122</v>
      </c>
      <c r="G15" s="350">
        <v>10.04654981432224</v>
      </c>
    </row>
    <row r="16" spans="1:7" ht="15.5" x14ac:dyDescent="0.35">
      <c r="A16" s="68" t="s">
        <v>291</v>
      </c>
      <c r="B16" s="350">
        <v>35.329586927860582</v>
      </c>
      <c r="C16" s="350">
        <v>36.238904066470049</v>
      </c>
      <c r="D16" s="350">
        <v>35.740116854994696</v>
      </c>
      <c r="E16" s="350">
        <v>22.474298881682166</v>
      </c>
      <c r="F16" s="350">
        <v>23.73898401633944</v>
      </c>
      <c r="G16" s="350">
        <v>23.045008595640617</v>
      </c>
    </row>
    <row r="17" spans="1:7" ht="15.5" x14ac:dyDescent="0.35">
      <c r="A17" s="158" t="s">
        <v>10</v>
      </c>
      <c r="B17" s="158"/>
      <c r="C17" s="158"/>
      <c r="D17" s="158"/>
      <c r="E17" s="158"/>
      <c r="F17" s="158"/>
      <c r="G17" s="158"/>
    </row>
    <row r="18" spans="1:7" ht="15.5" x14ac:dyDescent="0.35">
      <c r="A18" s="68" t="s">
        <v>11</v>
      </c>
      <c r="B18" s="350">
        <v>28.839408992260473</v>
      </c>
      <c r="C18" s="350">
        <v>34.801089054283942</v>
      </c>
      <c r="D18" s="350">
        <v>31.888639674775842</v>
      </c>
      <c r="E18" s="350">
        <v>22.51382872582559</v>
      </c>
      <c r="F18" s="350">
        <v>23.446399925168272</v>
      </c>
      <c r="G18" s="350">
        <v>25.3043543178613</v>
      </c>
    </row>
    <row r="19" spans="1:7" ht="15.5" x14ac:dyDescent="0.35">
      <c r="A19" s="68" t="s">
        <v>9</v>
      </c>
      <c r="B19" s="350">
        <v>22.575674451766133</v>
      </c>
      <c r="C19" s="350">
        <v>29.718116287954068</v>
      </c>
      <c r="D19" s="350">
        <v>26.263992403308567</v>
      </c>
      <c r="E19" s="350">
        <v>16.8366469168568</v>
      </c>
      <c r="F19" s="350">
        <v>23.446399925168272</v>
      </c>
      <c r="G19" s="350">
        <v>20.253662499403138</v>
      </c>
    </row>
    <row r="20" spans="1:7" ht="15.5" x14ac:dyDescent="0.35">
      <c r="A20" s="115" t="s">
        <v>299</v>
      </c>
      <c r="B20" s="350">
        <v>35.20244240887488</v>
      </c>
      <c r="C20" s="350">
        <v>40.176078605153457</v>
      </c>
      <c r="D20" s="350">
        <v>37.720928368545366</v>
      </c>
      <c r="E20" s="350">
        <v>28.25917617921932</v>
      </c>
      <c r="F20" s="350">
        <v>32.699887061833117</v>
      </c>
      <c r="G20" s="350">
        <v>30.513728496854455</v>
      </c>
    </row>
    <row r="21" spans="1:7" ht="15.5" x14ac:dyDescent="0.35">
      <c r="A21" s="68" t="s">
        <v>12</v>
      </c>
      <c r="B21" s="350">
        <v>34.492393390130005</v>
      </c>
      <c r="C21" s="350">
        <v>38.138763197552272</v>
      </c>
      <c r="D21" s="350">
        <v>36.321037155412398</v>
      </c>
      <c r="E21" s="350">
        <v>28.779879875002308</v>
      </c>
      <c r="F21" s="350">
        <v>32.028713515145057</v>
      </c>
      <c r="G21" s="350">
        <v>30.408860478266003</v>
      </c>
    </row>
    <row r="22" spans="1:7" ht="15.5" x14ac:dyDescent="0.35">
      <c r="A22" s="158" t="s">
        <v>22</v>
      </c>
      <c r="B22" s="158"/>
      <c r="C22" s="158"/>
      <c r="D22" s="158"/>
      <c r="E22" s="158"/>
      <c r="F22" s="158"/>
      <c r="G22" s="158"/>
    </row>
    <row r="23" spans="1:7" ht="15.5" x14ac:dyDescent="0.35">
      <c r="A23" s="68" t="s">
        <v>23</v>
      </c>
      <c r="B23" s="350">
        <v>45.036478357329933</v>
      </c>
      <c r="C23" s="350">
        <v>42.635681702248206</v>
      </c>
      <c r="D23" s="350">
        <v>43.915331311801836</v>
      </c>
      <c r="E23" s="350">
        <v>38.352463130400579</v>
      </c>
      <c r="F23" s="350">
        <v>35.960973313794312</v>
      </c>
      <c r="G23" s="350">
        <v>37.23821139090397</v>
      </c>
    </row>
    <row r="24" spans="1:7" ht="15.5" x14ac:dyDescent="0.35">
      <c r="A24" s="68" t="s">
        <v>24</v>
      </c>
      <c r="B24" s="350">
        <v>35.25889229436244</v>
      </c>
      <c r="C24" s="350">
        <v>34.916277650950853</v>
      </c>
      <c r="D24" s="350">
        <v>35.096408511328228</v>
      </c>
      <c r="E24" s="350">
        <v>27.46697825141775</v>
      </c>
      <c r="F24" s="350">
        <v>27.988881614587633</v>
      </c>
      <c r="G24" s="350">
        <v>27.714258827124539</v>
      </c>
    </row>
    <row r="25" spans="1:7" ht="15.5" x14ac:dyDescent="0.35">
      <c r="A25" s="68" t="s">
        <v>25</v>
      </c>
      <c r="B25" s="350">
        <v>28.578944103984043</v>
      </c>
      <c r="C25" s="350">
        <v>27.347496963827851</v>
      </c>
      <c r="D25" s="350">
        <v>27.992807173070638</v>
      </c>
      <c r="E25" s="350">
        <v>24.010309436713921</v>
      </c>
      <c r="F25" s="350">
        <v>24.561706083943875</v>
      </c>
      <c r="G25" s="350">
        <v>24.273002896222714</v>
      </c>
    </row>
    <row r="26" spans="1:7" ht="15.5" x14ac:dyDescent="0.35">
      <c r="A26" s="115" t="s">
        <v>26</v>
      </c>
      <c r="B26" s="350">
        <v>24.286795012058537</v>
      </c>
      <c r="C26" s="350">
        <v>35.785750096872889</v>
      </c>
      <c r="D26" s="350">
        <v>30.554638947298717</v>
      </c>
      <c r="E26" s="350">
        <v>19.419956294365033</v>
      </c>
      <c r="F26" s="350">
        <v>29.071930952217894</v>
      </c>
      <c r="G26" s="350">
        <v>24.687936859799791</v>
      </c>
    </row>
    <row r="27" spans="1:7" ht="15.5" x14ac:dyDescent="0.35">
      <c r="A27" s="115" t="s">
        <v>27</v>
      </c>
      <c r="B27" s="350">
        <v>54.509824519652398</v>
      </c>
      <c r="C27" s="350">
        <v>61.49984296055375</v>
      </c>
      <c r="D27" s="350">
        <v>57.685098375197811</v>
      </c>
      <c r="E27" s="350">
        <v>48.964664828981284</v>
      </c>
      <c r="F27" s="350">
        <v>56.250343046998076</v>
      </c>
      <c r="G27" s="350">
        <v>52.2944781583669</v>
      </c>
    </row>
    <row r="28" spans="1:7" ht="15.5" x14ac:dyDescent="0.35">
      <c r="A28" s="158" t="s">
        <v>28</v>
      </c>
      <c r="B28" s="158"/>
      <c r="C28" s="158"/>
      <c r="D28" s="158"/>
      <c r="E28" s="158"/>
      <c r="F28" s="158"/>
      <c r="G28" s="158"/>
    </row>
    <row r="29" spans="1:7" ht="15.5" x14ac:dyDescent="0.35">
      <c r="A29" s="115" t="s">
        <v>29</v>
      </c>
      <c r="B29" s="350">
        <v>34.804854151823314</v>
      </c>
      <c r="C29" s="350">
        <v>37.280693278051828</v>
      </c>
      <c r="D29" s="350">
        <v>36.082890921671037</v>
      </c>
      <c r="E29" s="350">
        <v>30.754575247687548</v>
      </c>
      <c r="F29" s="350">
        <v>33.175556825668835</v>
      </c>
      <c r="G29" s="350">
        <v>32.034684911511974</v>
      </c>
    </row>
    <row r="30" spans="1:7" ht="15.5" x14ac:dyDescent="0.35">
      <c r="A30" s="68" t="s">
        <v>16</v>
      </c>
      <c r="B30" s="350">
        <v>26.052136431938589</v>
      </c>
      <c r="C30" s="350">
        <v>36.963150232176282</v>
      </c>
      <c r="D30" s="350">
        <v>31.094801435890112</v>
      </c>
      <c r="E30" s="350">
        <v>23.993205329279039</v>
      </c>
      <c r="F30" s="350">
        <v>28.178785805072998</v>
      </c>
      <c r="G30" s="350">
        <v>25.97518810861385</v>
      </c>
    </row>
    <row r="31" spans="1:7" ht="15.5" x14ac:dyDescent="0.35">
      <c r="A31" s="68" t="s">
        <v>30</v>
      </c>
      <c r="B31" s="350">
        <v>26.304775842316165</v>
      </c>
      <c r="C31" s="350">
        <v>39.46159910038071</v>
      </c>
      <c r="D31" s="350">
        <v>32.055157656009918</v>
      </c>
      <c r="E31" s="350">
        <v>20.947933022544373</v>
      </c>
      <c r="F31" s="350">
        <v>25.313051310023692</v>
      </c>
      <c r="G31" s="350">
        <v>22.945060450849773</v>
      </c>
    </row>
    <row r="32" spans="1:7" ht="15.5" x14ac:dyDescent="0.35">
      <c r="A32" s="68" t="s">
        <v>31</v>
      </c>
      <c r="B32" s="350">
        <v>23.96243805969614</v>
      </c>
      <c r="C32" s="350">
        <v>37.827114794171543</v>
      </c>
      <c r="D32" s="350">
        <v>29.679172735860099</v>
      </c>
      <c r="E32" s="350">
        <v>17.108845482212281</v>
      </c>
      <c r="F32" s="350">
        <v>22.455953078904034</v>
      </c>
      <c r="G32" s="350">
        <v>19.462144478826211</v>
      </c>
    </row>
    <row r="33" spans="1:7" ht="15.5" x14ac:dyDescent="0.35">
      <c r="A33" s="68" t="s">
        <v>32</v>
      </c>
      <c r="B33" s="350">
        <v>20.338227834185975</v>
      </c>
      <c r="C33" s="350">
        <v>34.091805691056649</v>
      </c>
      <c r="D33" s="350">
        <v>23.700371798648177</v>
      </c>
      <c r="E33" s="350">
        <v>14.835844178928584</v>
      </c>
      <c r="F33" s="350">
        <v>22.496567201152516</v>
      </c>
      <c r="G33" s="350">
        <v>17.258207967873183</v>
      </c>
    </row>
    <row r="34" spans="1:7" ht="15.5" x14ac:dyDescent="0.35">
      <c r="A34" s="76" t="s">
        <v>14</v>
      </c>
      <c r="B34" s="351">
        <v>25.328177301480292</v>
      </c>
      <c r="C34" s="351">
        <v>37.663352123971009</v>
      </c>
      <c r="D34" s="351">
        <v>30.692750358834481</v>
      </c>
      <c r="E34" s="351">
        <v>27.317012743047435</v>
      </c>
      <c r="F34" s="351">
        <v>31.04635870328471</v>
      </c>
      <c r="G34" s="351">
        <v>29.196666523273802</v>
      </c>
    </row>
    <row r="35" spans="1:7" s="370" customFormat="1" x14ac:dyDescent="0.35">
      <c r="A35" s="50" t="s">
        <v>343</v>
      </c>
      <c r="B35" s="373"/>
      <c r="C35" s="373"/>
      <c r="D35" s="373"/>
      <c r="E35" s="373"/>
      <c r="F35" s="373"/>
      <c r="G35" s="373"/>
    </row>
    <row r="36" spans="1:7" ht="15.5" x14ac:dyDescent="0.35">
      <c r="B36" s="27"/>
      <c r="C36" s="67"/>
      <c r="D36" s="67"/>
      <c r="E36" s="67"/>
      <c r="F36" s="67"/>
      <c r="G36" s="67"/>
    </row>
    <row r="37" spans="1:7" ht="15.5" x14ac:dyDescent="0.35">
      <c r="A37" s="67"/>
      <c r="B37" s="67"/>
      <c r="C37" s="67"/>
      <c r="D37" s="67"/>
      <c r="E37" s="67"/>
      <c r="F37" s="67"/>
      <c r="G37" s="67"/>
    </row>
  </sheetData>
  <mergeCells count="8">
    <mergeCell ref="A28:G28"/>
    <mergeCell ref="A1:G1"/>
    <mergeCell ref="A3:A4"/>
    <mergeCell ref="B3:D3"/>
    <mergeCell ref="E3:G3"/>
    <mergeCell ref="A5:G5"/>
    <mergeCell ref="A17:G17"/>
    <mergeCell ref="A22:G22"/>
  </mergeCells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AB337-A96A-4B15-945F-D072C1D7BB1F}">
  <dimension ref="A1:I25"/>
  <sheetViews>
    <sheetView topLeftCell="A9" workbookViewId="0">
      <selection activeCell="A25" sqref="A25:XFD25"/>
    </sheetView>
  </sheetViews>
  <sheetFormatPr baseColWidth="10" defaultRowHeight="14.5" x14ac:dyDescent="0.35"/>
  <cols>
    <col min="1" max="1" width="45.7265625" customWidth="1"/>
  </cols>
  <sheetData>
    <row r="1" spans="1:9" ht="51" customHeight="1" x14ac:dyDescent="0.35">
      <c r="A1" s="159" t="s">
        <v>265</v>
      </c>
      <c r="B1" s="159"/>
      <c r="C1" s="159"/>
      <c r="D1" s="159"/>
      <c r="E1" s="159"/>
      <c r="F1" s="159"/>
      <c r="G1" s="159"/>
      <c r="H1" s="159"/>
      <c r="I1" s="159"/>
    </row>
    <row r="2" spans="1:9" ht="15" thickBot="1" x14ac:dyDescent="0.4"/>
    <row r="3" spans="1:9" ht="16" thickBot="1" x14ac:dyDescent="0.4">
      <c r="A3" s="101" t="s">
        <v>224</v>
      </c>
      <c r="B3" s="104" t="s">
        <v>266</v>
      </c>
      <c r="C3" s="104" t="s">
        <v>267</v>
      </c>
      <c r="D3" s="104" t="s">
        <v>268</v>
      </c>
      <c r="E3" s="104" t="s">
        <v>37</v>
      </c>
    </row>
    <row r="4" spans="1:9" ht="16" thickBot="1" x14ac:dyDescent="0.4">
      <c r="A4" s="244" t="s">
        <v>0</v>
      </c>
      <c r="B4" s="244"/>
      <c r="C4" s="244"/>
      <c r="D4" s="244"/>
      <c r="E4" s="244"/>
    </row>
    <row r="5" spans="1:9" ht="16" thickBot="1" x14ac:dyDescent="0.4">
      <c r="A5" s="62" t="s">
        <v>1</v>
      </c>
      <c r="B5" s="300">
        <v>24.180840530613278</v>
      </c>
      <c r="C5" s="300">
        <v>60.775392934778161</v>
      </c>
      <c r="D5" s="300">
        <v>15.043766534609285</v>
      </c>
      <c r="E5" s="300">
        <v>99.999999999999531</v>
      </c>
    </row>
    <row r="6" spans="1:9" ht="16" thickBot="1" x14ac:dyDescent="0.4">
      <c r="A6" s="62" t="s">
        <v>2</v>
      </c>
      <c r="B6" s="300">
        <v>18.046293920688296</v>
      </c>
      <c r="C6" s="300">
        <v>46.364502716926722</v>
      </c>
      <c r="D6" s="300">
        <v>35.589203362385405</v>
      </c>
      <c r="E6" s="300">
        <v>99.999999999999929</v>
      </c>
    </row>
    <row r="7" spans="1:9" ht="16" thickBot="1" x14ac:dyDescent="0.4">
      <c r="A7" s="62" t="s">
        <v>3</v>
      </c>
      <c r="B7" s="300">
        <v>11.707189445021775</v>
      </c>
      <c r="C7" s="300">
        <v>48.464089254705421</v>
      </c>
      <c r="D7" s="300">
        <v>39.828721300272882</v>
      </c>
      <c r="E7" s="300">
        <v>100.00000000000057</v>
      </c>
    </row>
    <row r="8" spans="1:9" ht="16" thickBot="1" x14ac:dyDescent="0.4">
      <c r="A8" s="62" t="s">
        <v>346</v>
      </c>
      <c r="B8" s="300">
        <v>41.703358553123827</v>
      </c>
      <c r="C8" s="300">
        <v>37.131807790771902</v>
      </c>
      <c r="D8" s="300">
        <v>21.164833656103898</v>
      </c>
      <c r="E8" s="300">
        <v>100.00000000000077</v>
      </c>
    </row>
    <row r="9" spans="1:9" ht="16" thickBot="1" x14ac:dyDescent="0.4">
      <c r="A9" s="62" t="s">
        <v>5</v>
      </c>
      <c r="B9" s="300">
        <v>26.268416453318448</v>
      </c>
      <c r="C9" s="300">
        <v>33.789732292416872</v>
      </c>
      <c r="D9" s="300">
        <v>39.941851254264435</v>
      </c>
      <c r="E9" s="300">
        <v>100.00000000000014</v>
      </c>
    </row>
    <row r="10" spans="1:9" ht="16" thickBot="1" x14ac:dyDescent="0.4">
      <c r="A10" s="62" t="s">
        <v>6</v>
      </c>
      <c r="B10" s="300">
        <v>17.089259006616874</v>
      </c>
      <c r="C10" s="300">
        <v>21.6213308640497</v>
      </c>
      <c r="D10" s="300">
        <v>61.289410129332978</v>
      </c>
      <c r="E10" s="300">
        <v>100.00000000000017</v>
      </c>
    </row>
    <row r="11" spans="1:9" ht="16" thickBot="1" x14ac:dyDescent="0.4">
      <c r="A11" s="62" t="s">
        <v>7</v>
      </c>
      <c r="B11" s="300">
        <v>27.575873383794196</v>
      </c>
      <c r="C11" s="300">
        <v>25.110892677496686</v>
      </c>
      <c r="D11" s="300">
        <v>47.313233938708969</v>
      </c>
      <c r="E11" s="300">
        <v>99.999999999999773</v>
      </c>
    </row>
    <row r="12" spans="1:9" ht="16" thickBot="1" x14ac:dyDescent="0.4">
      <c r="A12" s="62" t="s">
        <v>8</v>
      </c>
      <c r="B12" s="300">
        <v>10.601207829277451</v>
      </c>
      <c r="C12" s="300">
        <v>25.556529610436328</v>
      </c>
      <c r="D12" s="300">
        <v>63.842262560286066</v>
      </c>
      <c r="E12" s="300">
        <v>100.00000000000017</v>
      </c>
    </row>
    <row r="13" spans="1:9" ht="16" thickBot="1" x14ac:dyDescent="0.4">
      <c r="A13" s="61" t="s">
        <v>9</v>
      </c>
      <c r="B13" s="300">
        <v>23.570605585382406</v>
      </c>
      <c r="C13" s="300">
        <v>43.972677391238442</v>
      </c>
      <c r="D13" s="300">
        <v>32.456717023379269</v>
      </c>
      <c r="E13" s="300">
        <v>100.00000000000003</v>
      </c>
    </row>
    <row r="14" spans="1:9" ht="16" thickBot="1" x14ac:dyDescent="0.4">
      <c r="A14" s="61" t="s">
        <v>342</v>
      </c>
      <c r="B14" s="300">
        <v>4.4325250167050338</v>
      </c>
      <c r="C14" s="300">
        <v>11.481585845284126</v>
      </c>
      <c r="D14" s="300">
        <v>84.085889138010756</v>
      </c>
      <c r="E14" s="300">
        <v>100.00000000000004</v>
      </c>
    </row>
    <row r="15" spans="1:9" ht="16" thickBot="1" x14ac:dyDescent="0.4">
      <c r="A15" s="62" t="s">
        <v>347</v>
      </c>
      <c r="B15" s="300">
        <v>33.715986065416274</v>
      </c>
      <c r="C15" s="300">
        <v>17.991568680245525</v>
      </c>
      <c r="D15" s="300">
        <v>48.292445254338503</v>
      </c>
      <c r="E15" s="300">
        <v>100.0000000000004</v>
      </c>
    </row>
    <row r="16" spans="1:9" ht="16" thickBot="1" x14ac:dyDescent="0.4">
      <c r="A16" s="244" t="s">
        <v>10</v>
      </c>
      <c r="B16" s="244"/>
      <c r="C16" s="244"/>
      <c r="D16" s="244"/>
      <c r="E16" s="244"/>
    </row>
    <row r="17" spans="1:5" ht="16" thickBot="1" x14ac:dyDescent="0.4">
      <c r="A17" s="62" t="s">
        <v>11</v>
      </c>
      <c r="B17" s="300">
        <v>21.821450252289385</v>
      </c>
      <c r="C17" s="300">
        <v>41.375611474860136</v>
      </c>
      <c r="D17" s="300">
        <v>36.802938272850888</v>
      </c>
      <c r="E17" s="300">
        <v>99.999999999999915</v>
      </c>
    </row>
    <row r="18" spans="1:5" ht="16" thickBot="1" x14ac:dyDescent="0.4">
      <c r="A18" s="62" t="s">
        <v>263</v>
      </c>
      <c r="B18" s="300">
        <v>23.570605585382406</v>
      </c>
      <c r="C18" s="300">
        <v>43.972677391238442</v>
      </c>
      <c r="D18" s="300">
        <v>32.456717023379269</v>
      </c>
      <c r="E18" s="300">
        <v>100.0000000000004</v>
      </c>
    </row>
    <row r="19" spans="1:5" ht="16" thickBot="1" x14ac:dyDescent="0.4">
      <c r="A19" s="62" t="s">
        <v>264</v>
      </c>
      <c r="B19" s="300">
        <v>19.92843121108718</v>
      </c>
      <c r="C19" s="300">
        <v>38.564943298084451</v>
      </c>
      <c r="D19" s="300">
        <v>41.506625490828995</v>
      </c>
      <c r="E19" s="300">
        <v>100.00000000000033</v>
      </c>
    </row>
    <row r="20" spans="1:5" ht="16" thickBot="1" x14ac:dyDescent="0.4">
      <c r="A20" s="62" t="s">
        <v>12</v>
      </c>
      <c r="B20" s="300">
        <v>24.009603449500283</v>
      </c>
      <c r="C20" s="300">
        <v>43.512954868677497</v>
      </c>
      <c r="D20" s="300">
        <v>32.477441681821936</v>
      </c>
      <c r="E20" s="300">
        <v>99.999999999999858</v>
      </c>
    </row>
    <row r="21" spans="1:5" ht="16" thickBot="1" x14ac:dyDescent="0.4">
      <c r="A21" s="244" t="s">
        <v>13</v>
      </c>
      <c r="B21" s="244"/>
      <c r="C21" s="244"/>
      <c r="D21" s="244"/>
      <c r="E21" s="244"/>
    </row>
    <row r="22" spans="1:5" ht="16" thickBot="1" x14ac:dyDescent="0.4">
      <c r="A22" s="62" t="s">
        <v>17</v>
      </c>
      <c r="B22" s="300">
        <v>24.918744259854009</v>
      </c>
      <c r="C22" s="300">
        <v>43.170479426700936</v>
      </c>
      <c r="D22" s="300">
        <v>31.910776313447624</v>
      </c>
      <c r="E22" s="300">
        <v>100.00000000000098</v>
      </c>
    </row>
    <row r="23" spans="1:5" ht="16" thickBot="1" x14ac:dyDescent="0.4">
      <c r="A23" s="62" t="s">
        <v>21</v>
      </c>
      <c r="B23" s="300">
        <v>21.40600152672042</v>
      </c>
      <c r="C23" s="300">
        <v>42.858214322347379</v>
      </c>
      <c r="D23" s="300">
        <v>35.735784150933107</v>
      </c>
      <c r="E23" s="300">
        <v>100.00000000000045</v>
      </c>
    </row>
    <row r="24" spans="1:5" ht="16" thickBot="1" x14ac:dyDescent="0.4">
      <c r="A24" s="105" t="s">
        <v>14</v>
      </c>
      <c r="B24" s="330">
        <v>23.532859677613533</v>
      </c>
      <c r="C24" s="330">
        <v>43.047281280243752</v>
      </c>
      <c r="D24" s="330">
        <v>33.419859042139862</v>
      </c>
      <c r="E24" s="330">
        <v>99.999999999998863</v>
      </c>
    </row>
    <row r="25" spans="1:5" s="367" customFormat="1" ht="15" customHeight="1" thickTop="1" x14ac:dyDescent="0.35">
      <c r="A25" s="367" t="s">
        <v>343</v>
      </c>
    </row>
  </sheetData>
  <mergeCells count="4">
    <mergeCell ref="A1:I1"/>
    <mergeCell ref="A4:E4"/>
    <mergeCell ref="A16:E16"/>
    <mergeCell ref="A21:E2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25E21-ABAD-4217-89D0-F7EB80B9B618}">
  <dimension ref="A1:D23"/>
  <sheetViews>
    <sheetView topLeftCell="A7" workbookViewId="0">
      <selection activeCell="A23" sqref="A23:XFD23"/>
    </sheetView>
  </sheetViews>
  <sheetFormatPr baseColWidth="10" defaultRowHeight="14.5" x14ac:dyDescent="0.35"/>
  <cols>
    <col min="1" max="1" width="24" customWidth="1"/>
    <col min="2" max="2" width="18" customWidth="1"/>
    <col min="3" max="3" width="16.7265625" customWidth="1"/>
    <col min="4" max="4" width="21.08984375" customWidth="1"/>
  </cols>
  <sheetData>
    <row r="1" spans="1:4" ht="39" customHeight="1" x14ac:dyDescent="0.35">
      <c r="A1" s="5" t="s">
        <v>269</v>
      </c>
    </row>
    <row r="2" spans="1:4" ht="15" thickBot="1" x14ac:dyDescent="0.4"/>
    <row r="3" spans="1:4" ht="78" thickBot="1" x14ac:dyDescent="0.4">
      <c r="A3" s="94" t="s">
        <v>224</v>
      </c>
      <c r="B3" s="94" t="s">
        <v>270</v>
      </c>
      <c r="C3" s="94" t="s">
        <v>271</v>
      </c>
      <c r="D3" s="94" t="s">
        <v>272</v>
      </c>
    </row>
    <row r="4" spans="1:4" ht="16" thickBot="1" x14ac:dyDescent="0.4">
      <c r="A4" s="245" t="s">
        <v>0</v>
      </c>
      <c r="B4" s="245"/>
      <c r="C4" s="245"/>
      <c r="D4" s="245"/>
    </row>
    <row r="5" spans="1:4" ht="16" thickBot="1" x14ac:dyDescent="0.4">
      <c r="A5" s="4" t="s">
        <v>1</v>
      </c>
      <c r="B5" s="294">
        <v>39.462992691317204</v>
      </c>
      <c r="C5" s="294">
        <v>37.338098826902979</v>
      </c>
      <c r="D5" s="294">
        <v>92.114504020650713</v>
      </c>
    </row>
    <row r="6" spans="1:4" ht="16" thickBot="1" x14ac:dyDescent="0.4">
      <c r="A6" s="4" t="s">
        <v>2</v>
      </c>
      <c r="B6" s="294">
        <v>43.637272382396844</v>
      </c>
      <c r="C6" s="294">
        <v>47.576856454228214</v>
      </c>
      <c r="D6" s="294">
        <v>67.683516008013413</v>
      </c>
    </row>
    <row r="7" spans="1:4" ht="16" thickBot="1" x14ac:dyDescent="0.4">
      <c r="A7" s="4" t="s">
        <v>3</v>
      </c>
      <c r="B7" s="294">
        <v>13.082795567130992</v>
      </c>
      <c r="C7" s="294">
        <v>13.764390885446581</v>
      </c>
      <c r="D7" s="294">
        <v>93.112994872679508</v>
      </c>
    </row>
    <row r="8" spans="1:4" ht="16" thickBot="1" x14ac:dyDescent="0.4">
      <c r="A8" s="4" t="s">
        <v>346</v>
      </c>
      <c r="B8" s="294">
        <v>31.261184991043827</v>
      </c>
      <c r="C8" s="294">
        <v>31.640549621191639</v>
      </c>
      <c r="D8" s="294">
        <v>90.005982671691172</v>
      </c>
    </row>
    <row r="9" spans="1:4" ht="16" thickBot="1" x14ac:dyDescent="0.4">
      <c r="A9" s="4" t="s">
        <v>5</v>
      </c>
      <c r="B9" s="294">
        <v>39.124756346666736</v>
      </c>
      <c r="C9" s="294">
        <v>36.224950982972715</v>
      </c>
      <c r="D9" s="294">
        <v>70.031039404728517</v>
      </c>
    </row>
    <row r="10" spans="1:4" ht="16" thickBot="1" x14ac:dyDescent="0.4">
      <c r="A10" s="4" t="s">
        <v>6</v>
      </c>
      <c r="B10" s="294">
        <v>30.915946419379587</v>
      </c>
      <c r="C10" s="294">
        <v>19.088601725995222</v>
      </c>
      <c r="D10" s="294">
        <v>93.056516733307276</v>
      </c>
    </row>
    <row r="11" spans="1:4" ht="16" thickBot="1" x14ac:dyDescent="0.4">
      <c r="A11" s="4" t="s">
        <v>7</v>
      </c>
      <c r="B11" s="294">
        <v>60.30022801859073</v>
      </c>
      <c r="C11" s="294">
        <v>63.3982924734524</v>
      </c>
      <c r="D11" s="294">
        <v>76.673611828736711</v>
      </c>
    </row>
    <row r="12" spans="1:4" ht="16" thickBot="1" x14ac:dyDescent="0.4">
      <c r="A12" s="4" t="s">
        <v>8</v>
      </c>
      <c r="B12" s="294">
        <v>84.08670160194383</v>
      </c>
      <c r="C12" s="294">
        <v>61.56984583723515</v>
      </c>
      <c r="D12" s="294">
        <v>71.662895657196117</v>
      </c>
    </row>
    <row r="13" spans="1:4" ht="16" thickBot="1" x14ac:dyDescent="0.4">
      <c r="A13" s="4" t="s">
        <v>9</v>
      </c>
      <c r="B13" s="294">
        <v>24.181034793798396</v>
      </c>
      <c r="C13" s="294">
        <v>28.700534859239792</v>
      </c>
      <c r="D13" s="294">
        <v>52.712014269956612</v>
      </c>
    </row>
    <row r="14" spans="1:4" ht="16" thickBot="1" x14ac:dyDescent="0.4">
      <c r="A14" s="4" t="s">
        <v>342</v>
      </c>
      <c r="B14" s="294">
        <v>72.525850093747906</v>
      </c>
      <c r="C14" s="294">
        <v>58.507897468135376</v>
      </c>
      <c r="D14" s="294">
        <v>92.15843224272993</v>
      </c>
    </row>
    <row r="15" spans="1:4" ht="16" thickBot="1" x14ac:dyDescent="0.4">
      <c r="A15" s="4" t="s">
        <v>347</v>
      </c>
      <c r="B15" s="294">
        <v>83.566857583922442</v>
      </c>
      <c r="C15" s="294">
        <v>72.751378292336611</v>
      </c>
      <c r="D15" s="294">
        <v>94.163555126789703</v>
      </c>
    </row>
    <row r="16" spans="1:4" ht="16" thickBot="1" x14ac:dyDescent="0.4">
      <c r="A16" s="245" t="s">
        <v>10</v>
      </c>
      <c r="B16" s="245"/>
      <c r="C16" s="245"/>
      <c r="D16" s="245"/>
    </row>
    <row r="17" spans="1:4" ht="16" thickBot="1" x14ac:dyDescent="0.4">
      <c r="A17" s="4" t="s">
        <v>11</v>
      </c>
      <c r="B17" s="294">
        <v>28.361618952045909</v>
      </c>
      <c r="C17" s="294">
        <v>31.793406471112785</v>
      </c>
      <c r="D17" s="294">
        <v>61.241065607932157</v>
      </c>
    </row>
    <row r="18" spans="1:4" ht="16" thickBot="1" x14ac:dyDescent="0.4">
      <c r="A18" s="4" t="s">
        <v>12</v>
      </c>
      <c r="B18" s="294">
        <v>34.881645728309316</v>
      </c>
      <c r="C18" s="294">
        <v>33.596751102174906</v>
      </c>
      <c r="D18" s="294">
        <v>87.180492541561051</v>
      </c>
    </row>
    <row r="19" spans="1:4" ht="16" thickBot="1" x14ac:dyDescent="0.4">
      <c r="A19" s="245" t="s">
        <v>13</v>
      </c>
      <c r="B19" s="245"/>
      <c r="C19" s="245"/>
      <c r="D19" s="245"/>
    </row>
    <row r="20" spans="1:4" ht="16" thickBot="1" x14ac:dyDescent="0.4">
      <c r="A20" s="4" t="s">
        <v>17</v>
      </c>
      <c r="B20" s="294">
        <v>18.880971625518683</v>
      </c>
      <c r="C20" s="294">
        <v>14.588761250972123</v>
      </c>
      <c r="D20" s="294">
        <v>75.725631435080871</v>
      </c>
    </row>
    <row r="21" spans="1:4" ht="16" thickBot="1" x14ac:dyDescent="0.4">
      <c r="A21" s="4" t="s">
        <v>21</v>
      </c>
      <c r="B21" s="294">
        <v>44.540685264327756</v>
      </c>
      <c r="C21" s="294">
        <v>47.20888877766771</v>
      </c>
      <c r="D21" s="294">
        <v>90.754479946947868</v>
      </c>
    </row>
    <row r="22" spans="1:4" ht="16" thickBot="1" x14ac:dyDescent="0.4">
      <c r="A22" s="93" t="s">
        <v>37</v>
      </c>
      <c r="B22" s="324">
        <v>32.861330307596468</v>
      </c>
      <c r="C22" s="324">
        <v>33.089189142227028</v>
      </c>
      <c r="D22" s="324">
        <v>81.738410826308979</v>
      </c>
    </row>
    <row r="23" spans="1:4" s="367" customFormat="1" ht="14.5" customHeight="1" x14ac:dyDescent="0.35">
      <c r="A23" s="367" t="s">
        <v>343</v>
      </c>
    </row>
  </sheetData>
  <mergeCells count="3">
    <mergeCell ref="A4:D4"/>
    <mergeCell ref="A16:D16"/>
    <mergeCell ref="A19:D1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113F5-A891-4328-AD9B-FB39D67CC5E2}">
  <dimension ref="A1:F26"/>
  <sheetViews>
    <sheetView topLeftCell="A13" workbookViewId="0">
      <selection activeCell="A26" sqref="A26"/>
    </sheetView>
  </sheetViews>
  <sheetFormatPr baseColWidth="10" defaultRowHeight="14.5" x14ac:dyDescent="0.35"/>
  <cols>
    <col min="1" max="1" width="38.26953125" style="65" customWidth="1"/>
    <col min="2" max="2" width="42.7265625" customWidth="1"/>
    <col min="3" max="3" width="22.81640625" customWidth="1"/>
    <col min="4" max="4" width="22.54296875" customWidth="1"/>
    <col min="5" max="5" width="20" customWidth="1"/>
    <col min="6" max="6" width="19.1796875" customWidth="1"/>
  </cols>
  <sheetData>
    <row r="1" spans="1:6" ht="15.5" x14ac:dyDescent="0.35">
      <c r="A1" s="5" t="s">
        <v>338</v>
      </c>
    </row>
    <row r="2" spans="1:6" ht="15" thickBot="1" x14ac:dyDescent="0.4">
      <c r="A2"/>
    </row>
    <row r="3" spans="1:6" ht="31.5" thickBot="1" x14ac:dyDescent="0.4">
      <c r="A3" s="247" t="s">
        <v>275</v>
      </c>
      <c r="B3" s="247"/>
      <c r="C3" s="94" t="s">
        <v>276</v>
      </c>
      <c r="D3" s="106" t="s">
        <v>277</v>
      </c>
      <c r="E3" s="106" t="s">
        <v>337</v>
      </c>
      <c r="F3" s="106" t="s">
        <v>350</v>
      </c>
    </row>
    <row r="4" spans="1:6" ht="16" thickBot="1" x14ac:dyDescent="0.4">
      <c r="A4" s="248" t="s">
        <v>278</v>
      </c>
      <c r="B4" s="96" t="s">
        <v>231</v>
      </c>
      <c r="C4" s="295">
        <v>62.5</v>
      </c>
      <c r="D4" s="328">
        <v>60.226511289947396</v>
      </c>
      <c r="E4" s="328">
        <v>57.39759155114772</v>
      </c>
      <c r="F4" s="328">
        <v>58.003580753819165</v>
      </c>
    </row>
    <row r="5" spans="1:6" ht="16" thickBot="1" x14ac:dyDescent="0.4">
      <c r="A5" s="248"/>
      <c r="B5" s="96" t="s">
        <v>232</v>
      </c>
      <c r="C5" s="295">
        <v>2.7</v>
      </c>
      <c r="D5" s="328">
        <v>3.9158432587660408</v>
      </c>
      <c r="E5" s="328">
        <v>3.2687838831557103</v>
      </c>
      <c r="F5" s="328">
        <v>4.6755763468490219</v>
      </c>
    </row>
    <row r="6" spans="1:6" ht="16" thickBot="1" x14ac:dyDescent="0.4">
      <c r="A6" s="248"/>
      <c r="B6" s="96" t="s">
        <v>233</v>
      </c>
      <c r="C6" s="295">
        <v>1.4</v>
      </c>
      <c r="D6" s="328">
        <v>1.1201218902253922</v>
      </c>
      <c r="E6" s="328">
        <v>1.7154935136726062</v>
      </c>
      <c r="F6" s="328">
        <v>1.9771529120032172</v>
      </c>
    </row>
    <row r="7" spans="1:6" ht="16" thickBot="1" x14ac:dyDescent="0.4">
      <c r="A7" s="248"/>
      <c r="B7" s="96" t="s">
        <v>234</v>
      </c>
      <c r="C7" s="295">
        <v>33.299999999999997</v>
      </c>
      <c r="D7" s="328">
        <v>34.737523561058254</v>
      </c>
      <c r="E7" s="328">
        <v>37.618131052019805</v>
      </c>
      <c r="F7" s="328">
        <v>35.343689987324709</v>
      </c>
    </row>
    <row r="8" spans="1:6" ht="16" thickBot="1" x14ac:dyDescent="0.4">
      <c r="A8" s="246" t="s">
        <v>279</v>
      </c>
      <c r="B8" s="96" t="s">
        <v>245</v>
      </c>
      <c r="C8" s="295">
        <v>4.2</v>
      </c>
      <c r="D8" s="328">
        <v>6.1049259671191507</v>
      </c>
      <c r="E8" s="328">
        <v>5.3881311678089485</v>
      </c>
      <c r="F8" s="328">
        <v>4.6755763468490219</v>
      </c>
    </row>
    <row r="9" spans="1:6" ht="31.5" thickBot="1" x14ac:dyDescent="0.4">
      <c r="A9" s="246"/>
      <c r="B9" s="96" t="s">
        <v>280</v>
      </c>
      <c r="C9" s="295">
        <v>11.2</v>
      </c>
      <c r="D9" s="328">
        <v>15.660597231911433</v>
      </c>
      <c r="E9" s="328">
        <v>13.82003732937144</v>
      </c>
      <c r="F9" s="328">
        <v>11.761171486403965</v>
      </c>
    </row>
    <row r="10" spans="1:6" ht="31.5" thickBot="1" x14ac:dyDescent="0.4">
      <c r="A10" s="246"/>
      <c r="B10" s="96" t="s">
        <v>281</v>
      </c>
      <c r="C10" s="295">
        <v>6.2</v>
      </c>
      <c r="D10" s="328">
        <v>7.9277714439089166</v>
      </c>
      <c r="E10" s="328">
        <v>7.6558029595266088</v>
      </c>
      <c r="F10" s="328">
        <v>6.6527292588522204</v>
      </c>
    </row>
    <row r="11" spans="1:6" ht="16" thickBot="1" x14ac:dyDescent="0.4">
      <c r="A11" s="246"/>
      <c r="B11" s="96" t="s">
        <v>282</v>
      </c>
      <c r="C11" s="295">
        <v>13.1</v>
      </c>
      <c r="D11" s="328">
        <v>16.885718577775304</v>
      </c>
      <c r="E11" s="328">
        <v>15.512904317418544</v>
      </c>
      <c r="F11" s="328">
        <v>13.738324398407203</v>
      </c>
    </row>
    <row r="12" spans="1:6" ht="47" thickBot="1" x14ac:dyDescent="0.4">
      <c r="A12" s="96" t="s">
        <v>283</v>
      </c>
      <c r="B12" s="107" t="s">
        <v>284</v>
      </c>
      <c r="C12" s="295">
        <v>11.1</v>
      </c>
      <c r="D12" s="328">
        <v>11.605955874144486</v>
      </c>
      <c r="E12" s="328">
        <v>10.058729878681413</v>
      </c>
      <c r="F12" s="328">
        <v>9.7183028022146232</v>
      </c>
    </row>
    <row r="13" spans="1:6" ht="16" thickBot="1" x14ac:dyDescent="0.4">
      <c r="A13" s="248" t="s">
        <v>285</v>
      </c>
      <c r="B13" s="108" t="s">
        <v>253</v>
      </c>
      <c r="C13" s="295">
        <v>63.3</v>
      </c>
      <c r="D13" s="328">
        <v>68.257294923703483</v>
      </c>
      <c r="E13" s="328">
        <v>52.108760659316069</v>
      </c>
      <c r="F13" s="328">
        <v>71.739061008203095</v>
      </c>
    </row>
    <row r="14" spans="1:6" ht="16" thickBot="1" x14ac:dyDescent="0.4">
      <c r="A14" s="248"/>
      <c r="B14" s="108" t="s">
        <v>254</v>
      </c>
      <c r="C14" s="295">
        <v>12.1</v>
      </c>
      <c r="D14" s="328">
        <v>10.768205457937704</v>
      </c>
      <c r="E14" s="328">
        <v>12.056484426506</v>
      </c>
      <c r="F14" s="328">
        <v>9.9002360342291862</v>
      </c>
    </row>
    <row r="15" spans="1:6" ht="16" thickBot="1" x14ac:dyDescent="0.4">
      <c r="A15" s="248"/>
      <c r="B15" s="108" t="s">
        <v>255</v>
      </c>
      <c r="C15" s="295">
        <v>15</v>
      </c>
      <c r="D15" s="328">
        <v>12.346671442059483</v>
      </c>
      <c r="E15" s="328">
        <v>21.743077052164196</v>
      </c>
      <c r="F15" s="328">
        <v>12.330060731796999</v>
      </c>
    </row>
    <row r="16" spans="1:6" ht="16" thickBot="1" x14ac:dyDescent="0.4">
      <c r="A16" s="248"/>
      <c r="B16" s="108" t="s">
        <v>256</v>
      </c>
      <c r="C16" s="295">
        <v>9.6</v>
      </c>
      <c r="D16" s="328">
        <v>8.6278281762982072</v>
      </c>
      <c r="E16" s="328">
        <v>14.091677862012908</v>
      </c>
      <c r="F16" s="328">
        <v>6.0306422257704977</v>
      </c>
    </row>
    <row r="17" spans="1:6" ht="16" thickBot="1" x14ac:dyDescent="0.4">
      <c r="A17" s="248" t="s">
        <v>286</v>
      </c>
      <c r="B17" s="108" t="s">
        <v>260</v>
      </c>
      <c r="C17" s="295">
        <v>9.8000000000000007</v>
      </c>
      <c r="D17" s="328">
        <v>7.6834858497748506</v>
      </c>
      <c r="E17" s="328">
        <v>13.366493459371625</v>
      </c>
      <c r="F17" s="328">
        <v>5.3223305613411789</v>
      </c>
    </row>
    <row r="18" spans="1:6" ht="16" thickBot="1" x14ac:dyDescent="0.4">
      <c r="A18" s="248"/>
      <c r="B18" s="108" t="s">
        <v>261</v>
      </c>
      <c r="C18" s="295">
        <v>66.8</v>
      </c>
      <c r="D18" s="328">
        <v>65.994895622981957</v>
      </c>
      <c r="E18" s="328">
        <v>69.242463122439702</v>
      </c>
      <c r="F18" s="328">
        <v>66.732717652298064</v>
      </c>
    </row>
    <row r="19" spans="1:6" ht="16" thickBot="1" x14ac:dyDescent="0.4">
      <c r="A19" s="248"/>
      <c r="B19" s="108" t="s">
        <v>262</v>
      </c>
      <c r="C19" s="295">
        <v>23.4</v>
      </c>
      <c r="D19" s="328">
        <v>26.321618527241792</v>
      </c>
      <c r="E19" s="328">
        <v>17.391043418187621</v>
      </c>
      <c r="F19" s="328">
        <v>27.944951786360299</v>
      </c>
    </row>
    <row r="20" spans="1:6" ht="16" thickBot="1" x14ac:dyDescent="0.4">
      <c r="A20" s="248" t="s">
        <v>287</v>
      </c>
      <c r="B20" s="107" t="s">
        <v>266</v>
      </c>
      <c r="C20" s="331">
        <v>17.399999999999999</v>
      </c>
      <c r="D20" s="332">
        <v>25.385281943716727</v>
      </c>
      <c r="E20" s="332">
        <v>19.287249770446596</v>
      </c>
      <c r="F20" s="332">
        <v>23.532859677613533</v>
      </c>
    </row>
    <row r="21" spans="1:6" ht="16" thickBot="1" x14ac:dyDescent="0.4">
      <c r="A21" s="248"/>
      <c r="B21" s="107" t="s">
        <v>267</v>
      </c>
      <c r="C21" s="331">
        <v>46</v>
      </c>
      <c r="D21" s="332">
        <v>44.710092820324419</v>
      </c>
      <c r="E21" s="332">
        <v>46.641307928523041</v>
      </c>
      <c r="F21" s="332">
        <v>43.047281280243752</v>
      </c>
    </row>
    <row r="22" spans="1:6" ht="16" thickBot="1" x14ac:dyDescent="0.4">
      <c r="A22" s="248"/>
      <c r="B22" s="107" t="s">
        <v>268</v>
      </c>
      <c r="C22" s="331">
        <v>36.6</v>
      </c>
      <c r="D22" s="332">
        <v>29.904625235957372</v>
      </c>
      <c r="E22" s="332">
        <v>34.071442301029229</v>
      </c>
      <c r="F22" s="332">
        <v>33.419859042139862</v>
      </c>
    </row>
    <row r="23" spans="1:6" ht="31.5" thickBot="1" x14ac:dyDescent="0.4">
      <c r="A23" s="246" t="s">
        <v>288</v>
      </c>
      <c r="B23" s="109" t="s">
        <v>270</v>
      </c>
      <c r="C23" s="295">
        <v>31.7</v>
      </c>
      <c r="D23" s="333">
        <v>34.993888359442963</v>
      </c>
      <c r="E23" s="333">
        <v>31.33837565233631</v>
      </c>
      <c r="F23" s="333">
        <v>32.861330307596468</v>
      </c>
    </row>
    <row r="24" spans="1:6" ht="31.5" thickBot="1" x14ac:dyDescent="0.4">
      <c r="A24" s="246"/>
      <c r="B24" s="109" t="s">
        <v>271</v>
      </c>
      <c r="C24" s="295">
        <v>31.3</v>
      </c>
      <c r="D24" s="333">
        <v>34.371556669271968</v>
      </c>
      <c r="E24" s="333">
        <v>32.643700307985313</v>
      </c>
      <c r="F24" s="333">
        <v>33.089189142227028</v>
      </c>
    </row>
    <row r="25" spans="1:6" ht="31.5" thickBot="1" x14ac:dyDescent="0.4">
      <c r="A25" s="246"/>
      <c r="B25" s="109" t="s">
        <v>272</v>
      </c>
      <c r="C25" s="295">
        <v>83.3</v>
      </c>
      <c r="D25" s="333">
        <v>83.28236195844903</v>
      </c>
      <c r="E25" s="333">
        <v>77.113756962990891</v>
      </c>
      <c r="F25" s="333">
        <v>81.738410826308979</v>
      </c>
    </row>
    <row r="26" spans="1:6" s="277" customFormat="1" ht="14.5" customHeight="1" x14ac:dyDescent="0.35">
      <c r="A26" s="367" t="s">
        <v>343</v>
      </c>
    </row>
  </sheetData>
  <mergeCells count="7">
    <mergeCell ref="A23:A25"/>
    <mergeCell ref="A3:B3"/>
    <mergeCell ref="A4:A7"/>
    <mergeCell ref="A8:A11"/>
    <mergeCell ref="A13:A16"/>
    <mergeCell ref="A17:A19"/>
    <mergeCell ref="A20:A2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01E4-7870-4955-A6A4-2E5B81F0F934}">
  <dimension ref="C9:G15"/>
  <sheetViews>
    <sheetView workbookViewId="0">
      <selection activeCell="J11" sqref="J11"/>
    </sheetView>
  </sheetViews>
  <sheetFormatPr baseColWidth="10" defaultRowHeight="14.5" x14ac:dyDescent="0.35"/>
  <sheetData>
    <row r="9" spans="3:7" ht="15.75" customHeight="1" x14ac:dyDescent="0.35">
      <c r="C9" s="334" t="s">
        <v>274</v>
      </c>
      <c r="D9" s="334"/>
      <c r="E9" s="334"/>
      <c r="F9" s="334"/>
      <c r="G9" s="334"/>
    </row>
    <row r="10" spans="3:7" x14ac:dyDescent="0.35">
      <c r="C10" s="334"/>
      <c r="D10" s="334"/>
      <c r="E10" s="334"/>
      <c r="F10" s="334"/>
      <c r="G10" s="334"/>
    </row>
    <row r="11" spans="3:7" x14ac:dyDescent="0.35">
      <c r="C11" s="334"/>
      <c r="D11" s="334"/>
      <c r="E11" s="334"/>
      <c r="F11" s="334"/>
      <c r="G11" s="334"/>
    </row>
    <row r="12" spans="3:7" x14ac:dyDescent="0.35">
      <c r="C12" s="334"/>
      <c r="D12" s="334"/>
      <c r="E12" s="334"/>
      <c r="F12" s="334"/>
      <c r="G12" s="334"/>
    </row>
    <row r="13" spans="3:7" x14ac:dyDescent="0.35">
      <c r="C13" s="334"/>
      <c r="D13" s="334"/>
      <c r="E13" s="334"/>
      <c r="F13" s="334"/>
      <c r="G13" s="334"/>
    </row>
    <row r="14" spans="3:7" x14ac:dyDescent="0.35">
      <c r="C14" s="334"/>
      <c r="D14" s="334"/>
      <c r="E14" s="334"/>
      <c r="F14" s="334"/>
      <c r="G14" s="334"/>
    </row>
    <row r="15" spans="3:7" x14ac:dyDescent="0.35">
      <c r="C15" s="334"/>
      <c r="D15" s="334"/>
      <c r="E15" s="334"/>
      <c r="F15" s="334"/>
      <c r="G15" s="334"/>
    </row>
  </sheetData>
  <mergeCells count="1">
    <mergeCell ref="C9:G15"/>
  </mergeCells>
  <pageMargins left="0.7" right="0.7" top="0.75" bottom="0.75" header="0.3" footer="0.3"/>
  <pageSetup paperSize="9" orientation="portrait" horizontalDpi="4294967292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D528-742F-47AE-A171-246EC872D5A7}">
  <dimension ref="A2:G11"/>
  <sheetViews>
    <sheetView workbookViewId="0">
      <selection activeCell="A10" sqref="A10"/>
    </sheetView>
  </sheetViews>
  <sheetFormatPr baseColWidth="10" defaultColWidth="11.453125" defaultRowHeight="14" x14ac:dyDescent="0.3"/>
  <cols>
    <col min="1" max="1" width="38.81640625" style="48" customWidth="1"/>
    <col min="2" max="2" width="11.453125" style="48"/>
    <col min="3" max="3" width="32.08984375" style="48" customWidth="1"/>
    <col min="4" max="4" width="11.453125" style="48"/>
    <col min="5" max="5" width="26.453125" style="48" customWidth="1"/>
    <col min="6" max="6" width="11.453125" style="48"/>
    <col min="7" max="7" width="25.7265625" style="48" customWidth="1"/>
    <col min="8" max="16384" width="11.453125" style="48"/>
  </cols>
  <sheetData>
    <row r="2" spans="1:7" x14ac:dyDescent="0.3">
      <c r="A2" s="47"/>
    </row>
    <row r="3" spans="1:7" ht="18" x14ac:dyDescent="0.3">
      <c r="A3" s="146" t="s">
        <v>226</v>
      </c>
    </row>
    <row r="4" spans="1:7" ht="14.5" thickBot="1" x14ac:dyDescent="0.35">
      <c r="A4" s="49"/>
    </row>
    <row r="5" spans="1:7" ht="18.5" thickBot="1" x14ac:dyDescent="0.35">
      <c r="A5" s="252" t="s">
        <v>225</v>
      </c>
      <c r="B5" s="249" t="s">
        <v>11</v>
      </c>
      <c r="C5" s="250"/>
      <c r="D5" s="251" t="s">
        <v>12</v>
      </c>
      <c r="E5" s="250"/>
      <c r="F5" s="251" t="s">
        <v>14</v>
      </c>
      <c r="G5" s="250"/>
    </row>
    <row r="6" spans="1:7" ht="15.75" customHeight="1" thickBot="1" x14ac:dyDescent="0.35">
      <c r="A6" s="253"/>
      <c r="B6" s="110" t="s">
        <v>40</v>
      </c>
      <c r="C6" s="110" t="s">
        <v>37</v>
      </c>
      <c r="D6" s="110" t="s">
        <v>40</v>
      </c>
      <c r="E6" s="110" t="s">
        <v>37</v>
      </c>
      <c r="F6" s="110" t="s">
        <v>40</v>
      </c>
      <c r="G6" s="110" t="s">
        <v>37</v>
      </c>
    </row>
    <row r="7" spans="1:7" ht="27.75" customHeight="1" thickBot="1" x14ac:dyDescent="0.35">
      <c r="A7" s="111" t="s">
        <v>41</v>
      </c>
      <c r="B7" s="335">
        <v>959857.39124223148</v>
      </c>
      <c r="C7" s="335">
        <v>1511935188165.1519</v>
      </c>
      <c r="D7" s="335">
        <v>705590.95042627573</v>
      </c>
      <c r="E7" s="335">
        <v>1511935188165.1519</v>
      </c>
      <c r="F7" s="335">
        <v>770632.26268237282</v>
      </c>
      <c r="G7" s="335">
        <v>2218899306647.5684</v>
      </c>
    </row>
    <row r="8" spans="1:7" ht="28.5" customHeight="1" thickBot="1" x14ac:dyDescent="0.35">
      <c r="A8" s="111" t="s">
        <v>42</v>
      </c>
      <c r="B8" s="335">
        <v>159825.05990949352</v>
      </c>
      <c r="C8" s="112"/>
      <c r="D8" s="335">
        <v>102946.4772302155</v>
      </c>
      <c r="E8" s="112"/>
      <c r="F8" s="335">
        <v>117496.00899247004</v>
      </c>
      <c r="G8" s="112"/>
    </row>
    <row r="9" spans="1:7" ht="39" customHeight="1" thickBot="1" x14ac:dyDescent="0.35">
      <c r="A9" s="111" t="s">
        <v>43</v>
      </c>
      <c r="B9" s="335">
        <v>207627.59822587098</v>
      </c>
      <c r="C9" s="112"/>
      <c r="D9" s="335">
        <v>137933.77791822041</v>
      </c>
      <c r="E9" s="112"/>
      <c r="F9" s="335">
        <v>155761.44528322355</v>
      </c>
      <c r="G9" s="112"/>
    </row>
    <row r="10" spans="1:7" x14ac:dyDescent="0.3">
      <c r="A10" s="336" t="s">
        <v>343</v>
      </c>
    </row>
    <row r="11" spans="1:7" x14ac:dyDescent="0.3">
      <c r="A11" s="47"/>
    </row>
  </sheetData>
  <mergeCells count="4">
    <mergeCell ref="B5:C5"/>
    <mergeCell ref="D5:E5"/>
    <mergeCell ref="F5:G5"/>
    <mergeCell ref="A5:A6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9932-9FD1-41D5-8D90-F9806BBD429E}">
  <dimension ref="A2:E22"/>
  <sheetViews>
    <sheetView topLeftCell="A6" workbookViewId="0">
      <selection activeCell="A22" sqref="A22"/>
    </sheetView>
  </sheetViews>
  <sheetFormatPr baseColWidth="10" defaultRowHeight="14.5" x14ac:dyDescent="0.35"/>
  <cols>
    <col min="1" max="1" width="34.453125" customWidth="1"/>
    <col min="3" max="3" width="32.54296875" customWidth="1"/>
  </cols>
  <sheetData>
    <row r="2" spans="1:5" ht="15.5" x14ac:dyDescent="0.35">
      <c r="A2" s="16"/>
    </row>
    <row r="3" spans="1:5" ht="15.5" x14ac:dyDescent="0.35">
      <c r="A3" s="5" t="s">
        <v>227</v>
      </c>
    </row>
    <row r="4" spans="1:5" ht="16" thickBot="1" x14ac:dyDescent="0.4">
      <c r="A4" s="5"/>
    </row>
    <row r="5" spans="1:5" ht="31.5" thickBot="1" x14ac:dyDescent="0.4">
      <c r="A5" s="42" t="s">
        <v>224</v>
      </c>
      <c r="B5" s="3" t="s">
        <v>44</v>
      </c>
      <c r="C5" s="3" t="s">
        <v>45</v>
      </c>
      <c r="D5" s="3" t="s">
        <v>46</v>
      </c>
      <c r="E5" s="3" t="s">
        <v>37</v>
      </c>
    </row>
    <row r="6" spans="1:5" ht="16" thickBot="1" x14ac:dyDescent="0.4">
      <c r="A6" s="254" t="s">
        <v>0</v>
      </c>
      <c r="B6" s="255"/>
      <c r="C6" s="255"/>
      <c r="D6" s="255"/>
      <c r="E6" s="256"/>
    </row>
    <row r="7" spans="1:5" ht="16" thickBot="1" x14ac:dyDescent="0.4">
      <c r="A7" s="2" t="s">
        <v>1</v>
      </c>
      <c r="B7" s="337">
        <v>51.824951863117263</v>
      </c>
      <c r="C7" s="337">
        <v>23.997568751334459</v>
      </c>
      <c r="D7" s="337">
        <v>24.177479385597632</v>
      </c>
      <c r="E7" s="337">
        <v>100</v>
      </c>
    </row>
    <row r="8" spans="1:5" ht="16" thickBot="1" x14ac:dyDescent="0.4">
      <c r="A8" s="2" t="s">
        <v>2</v>
      </c>
      <c r="B8" s="337">
        <v>52.264940919736617</v>
      </c>
      <c r="C8" s="337">
        <v>23.807802159369913</v>
      </c>
      <c r="D8" s="337">
        <v>23.92725692087852</v>
      </c>
      <c r="E8" s="337">
        <v>100</v>
      </c>
    </row>
    <row r="9" spans="1:5" ht="16" thickBot="1" x14ac:dyDescent="0.4">
      <c r="A9" s="2" t="s">
        <v>3</v>
      </c>
      <c r="B9" s="337">
        <v>52.589893133289799</v>
      </c>
      <c r="C9" s="337">
        <v>23.63046966554969</v>
      </c>
      <c r="D9" s="337">
        <v>23.779637201115094</v>
      </c>
      <c r="E9" s="337">
        <v>100</v>
      </c>
    </row>
    <row r="10" spans="1:5" ht="16" thickBot="1" x14ac:dyDescent="0.4">
      <c r="A10" s="2" t="s">
        <v>4</v>
      </c>
      <c r="B10" s="337">
        <v>52.121048717749154</v>
      </c>
      <c r="C10" s="337">
        <v>23.766223272279515</v>
      </c>
      <c r="D10" s="337">
        <v>24.112728010001494</v>
      </c>
      <c r="E10" s="337">
        <v>100</v>
      </c>
    </row>
    <row r="11" spans="1:5" ht="16" thickBot="1" x14ac:dyDescent="0.4">
      <c r="A11" s="2" t="s">
        <v>5</v>
      </c>
      <c r="B11" s="337">
        <v>51.678070149300538</v>
      </c>
      <c r="C11" s="337">
        <v>23.986580515986951</v>
      </c>
      <c r="D11" s="337">
        <v>24.335349334692324</v>
      </c>
      <c r="E11" s="337">
        <v>100</v>
      </c>
    </row>
    <row r="12" spans="1:5" ht="16" thickBot="1" x14ac:dyDescent="0.4">
      <c r="A12" s="2" t="s">
        <v>6</v>
      </c>
      <c r="B12" s="337">
        <v>52.30260190002727</v>
      </c>
      <c r="C12" s="337">
        <v>23.640502210893438</v>
      </c>
      <c r="D12" s="337">
        <v>24.056895889084391</v>
      </c>
      <c r="E12" s="337">
        <v>100</v>
      </c>
    </row>
    <row r="13" spans="1:5" ht="16" thickBot="1" x14ac:dyDescent="0.4">
      <c r="A13" s="2" t="s">
        <v>7</v>
      </c>
      <c r="B13" s="337">
        <v>51.111742017771277</v>
      </c>
      <c r="C13" s="337">
        <v>24.31491285708718</v>
      </c>
      <c r="D13" s="337">
        <v>24.573345125082657</v>
      </c>
      <c r="E13" s="337">
        <v>100</v>
      </c>
    </row>
    <row r="14" spans="1:5" ht="16" thickBot="1" x14ac:dyDescent="0.4">
      <c r="A14" s="2" t="s">
        <v>8</v>
      </c>
      <c r="B14" s="337">
        <v>51.208394701234909</v>
      </c>
      <c r="C14" s="337">
        <v>24.293600793879637</v>
      </c>
      <c r="D14" s="337">
        <v>24.498004504873101</v>
      </c>
      <c r="E14" s="337">
        <v>100</v>
      </c>
    </row>
    <row r="15" spans="1:5" ht="16" thickBot="1" x14ac:dyDescent="0.4">
      <c r="A15" s="2" t="s">
        <v>290</v>
      </c>
      <c r="B15" s="337">
        <v>51.377246764295116</v>
      </c>
      <c r="C15" s="337">
        <v>24.273150909263311</v>
      </c>
      <c r="D15" s="337">
        <v>24.349602326395388</v>
      </c>
      <c r="E15" s="337">
        <v>100</v>
      </c>
    </row>
    <row r="16" spans="1:5" ht="16" thickBot="1" x14ac:dyDescent="0.4">
      <c r="A16" s="2" t="s">
        <v>291</v>
      </c>
      <c r="B16" s="337">
        <v>51.257019949985185</v>
      </c>
      <c r="C16" s="337">
        <v>24.215570595393032</v>
      </c>
      <c r="D16" s="337">
        <v>24.527409454670504</v>
      </c>
      <c r="E16" s="337">
        <v>100</v>
      </c>
    </row>
    <row r="17" spans="1:5" ht="16" thickBot="1" x14ac:dyDescent="0.4">
      <c r="A17" s="2" t="s">
        <v>9</v>
      </c>
      <c r="B17" s="337">
        <v>52.282450304044737</v>
      </c>
      <c r="C17" s="337">
        <v>23.805966491469395</v>
      </c>
      <c r="D17" s="337">
        <v>23.911583204546204</v>
      </c>
      <c r="E17" s="337">
        <v>100</v>
      </c>
    </row>
    <row r="18" spans="1:5" ht="16" thickBot="1" x14ac:dyDescent="0.4">
      <c r="A18" s="254" t="s">
        <v>10</v>
      </c>
      <c r="B18" s="255"/>
      <c r="C18" s="255"/>
      <c r="D18" s="255"/>
      <c r="E18" s="256"/>
    </row>
    <row r="19" spans="1:5" ht="16" thickBot="1" x14ac:dyDescent="0.4">
      <c r="A19" s="2" t="s">
        <v>11</v>
      </c>
      <c r="B19" s="337">
        <v>52.243292242548144</v>
      </c>
      <c r="C19" s="337">
        <v>23.776718745001471</v>
      </c>
      <c r="D19" s="337">
        <v>23.979989012411259</v>
      </c>
      <c r="E19" s="337">
        <v>100</v>
      </c>
    </row>
    <row r="20" spans="1:5" ht="16" thickBot="1" x14ac:dyDescent="0.4">
      <c r="A20" s="2" t="s">
        <v>12</v>
      </c>
      <c r="B20" s="337">
        <v>52.032404301450597</v>
      </c>
      <c r="C20" s="337">
        <v>23.859748869925198</v>
      </c>
      <c r="D20" s="337">
        <v>24.107846828883581</v>
      </c>
      <c r="E20" s="337">
        <v>100</v>
      </c>
    </row>
    <row r="21" spans="1:5" ht="16" thickBot="1" x14ac:dyDescent="0.4">
      <c r="A21" s="8" t="s">
        <v>14</v>
      </c>
      <c r="B21" s="338">
        <v>52.086489468522714</v>
      </c>
      <c r="C21" s="338">
        <v>23.838454631185925</v>
      </c>
      <c r="D21" s="338">
        <v>24.075055900608337</v>
      </c>
      <c r="E21" s="338">
        <v>100</v>
      </c>
    </row>
    <row r="22" spans="1:5" s="277" customFormat="1" ht="14.5" customHeight="1" x14ac:dyDescent="0.35">
      <c r="A22" s="367" t="s">
        <v>343</v>
      </c>
    </row>
  </sheetData>
  <mergeCells count="2">
    <mergeCell ref="A6:E6"/>
    <mergeCell ref="A18:E18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C210-280D-49F8-A122-35CEBA47F637}">
  <dimension ref="A2:D14"/>
  <sheetViews>
    <sheetView workbookViewId="0">
      <selection activeCell="A14" sqref="A14"/>
    </sheetView>
  </sheetViews>
  <sheetFormatPr baseColWidth="10" defaultRowHeight="14.5" x14ac:dyDescent="0.35"/>
  <cols>
    <col min="1" max="1" width="33" customWidth="1"/>
    <col min="2" max="2" width="19.7265625" customWidth="1"/>
    <col min="3" max="3" width="16.54296875" customWidth="1"/>
    <col min="4" max="4" width="18.7265625" customWidth="1"/>
  </cols>
  <sheetData>
    <row r="2" spans="1:4" ht="50.25" customHeight="1" x14ac:dyDescent="0.35">
      <c r="A2" s="159" t="s">
        <v>339</v>
      </c>
      <c r="B2" s="159"/>
      <c r="C2" s="159"/>
      <c r="D2" s="159"/>
    </row>
    <row r="3" spans="1:4" ht="15.5" x14ac:dyDescent="0.35">
      <c r="A3" s="258" t="s">
        <v>47</v>
      </c>
      <c r="B3" s="113" t="s">
        <v>11</v>
      </c>
      <c r="C3" s="113" t="s">
        <v>12</v>
      </c>
      <c r="D3" s="113" t="s">
        <v>14</v>
      </c>
    </row>
    <row r="4" spans="1:4" ht="15.5" x14ac:dyDescent="0.35">
      <c r="A4" s="258"/>
      <c r="B4" s="63" t="s">
        <v>217</v>
      </c>
      <c r="C4" s="63" t="s">
        <v>217</v>
      </c>
      <c r="D4" s="63" t="s">
        <v>217</v>
      </c>
    </row>
    <row r="5" spans="1:4" ht="15.5" x14ac:dyDescent="0.35">
      <c r="A5" s="114" t="s">
        <v>44</v>
      </c>
      <c r="B5" s="339">
        <v>92.59448616490144</v>
      </c>
      <c r="C5" s="339">
        <v>80.860470208160905</v>
      </c>
      <c r="D5" s="339">
        <v>84.599048260106244</v>
      </c>
    </row>
    <row r="6" spans="1:4" ht="15.5" x14ac:dyDescent="0.35">
      <c r="A6" s="114" t="s">
        <v>45</v>
      </c>
      <c r="B6" s="339">
        <v>4.7767188305920225</v>
      </c>
      <c r="C6" s="339">
        <v>16.896192299380051</v>
      </c>
      <c r="D6" s="339">
        <v>13.034803523598576</v>
      </c>
    </row>
    <row r="7" spans="1:4" ht="15.5" x14ac:dyDescent="0.35">
      <c r="A7" s="114" t="s">
        <v>46</v>
      </c>
      <c r="B7" s="339">
        <v>2.6287950044682993</v>
      </c>
      <c r="C7" s="339">
        <v>2.2433374927761927</v>
      </c>
      <c r="D7" s="339">
        <v>2.3661482166165633</v>
      </c>
    </row>
    <row r="8" spans="1:4" ht="15.5" x14ac:dyDescent="0.35">
      <c r="A8" s="113" t="s">
        <v>37</v>
      </c>
      <c r="B8" s="340">
        <f>SUM(B5:B7)</f>
        <v>99.999999999961759</v>
      </c>
      <c r="C8" s="340">
        <f>SUM(C5:C7)</f>
        <v>100.00000000031714</v>
      </c>
      <c r="D8" s="340">
        <f>SUM(D5:D7)</f>
        <v>100.00000000032138</v>
      </c>
    </row>
    <row r="9" spans="1:4" ht="15.5" x14ac:dyDescent="0.35">
      <c r="A9" s="257"/>
      <c r="B9" s="257"/>
      <c r="C9" s="257"/>
      <c r="D9" s="257"/>
    </row>
    <row r="10" spans="1:4" ht="15.5" x14ac:dyDescent="0.35">
      <c r="A10" s="114" t="s">
        <v>44</v>
      </c>
      <c r="B10" s="339">
        <v>34.872206384633095</v>
      </c>
      <c r="C10" s="339">
        <v>65.127793615479519</v>
      </c>
      <c r="D10" s="341">
        <v>100</v>
      </c>
    </row>
    <row r="11" spans="1:4" ht="15.5" x14ac:dyDescent="0.35">
      <c r="A11" s="114" t="s">
        <v>45</v>
      </c>
      <c r="B11" s="339">
        <v>11.675754819634736</v>
      </c>
      <c r="C11" s="339">
        <v>88.324245180329456</v>
      </c>
      <c r="D11" s="341">
        <v>100</v>
      </c>
    </row>
    <row r="12" spans="1:4" ht="15.5" x14ac:dyDescent="0.35">
      <c r="A12" s="114" t="s">
        <v>46</v>
      </c>
      <c r="B12" s="339">
        <v>35.397659945546543</v>
      </c>
      <c r="C12" s="339">
        <v>64.60234005443354</v>
      </c>
      <c r="D12" s="341">
        <v>100</v>
      </c>
    </row>
    <row r="13" spans="1:4" ht="15.5" x14ac:dyDescent="0.35">
      <c r="A13" s="113" t="s">
        <v>14</v>
      </c>
      <c r="B13" s="340">
        <v>31.8610275088738</v>
      </c>
      <c r="C13" s="340">
        <v>68.138972491333774</v>
      </c>
      <c r="D13" s="342">
        <v>100</v>
      </c>
    </row>
    <row r="14" spans="1:4" s="277" customFormat="1" ht="15.5" x14ac:dyDescent="0.35">
      <c r="A14" s="367" t="s">
        <v>343</v>
      </c>
    </row>
  </sheetData>
  <mergeCells count="3">
    <mergeCell ref="A9:D9"/>
    <mergeCell ref="A2:D2"/>
    <mergeCell ref="A3:A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8AA9-4768-4E24-8384-F65D534769B3}">
  <dimension ref="A1:I42"/>
  <sheetViews>
    <sheetView topLeftCell="A25" workbookViewId="0">
      <selection activeCell="A34" sqref="A34"/>
    </sheetView>
  </sheetViews>
  <sheetFormatPr baseColWidth="10" defaultRowHeight="14.5" x14ac:dyDescent="0.35"/>
  <cols>
    <col min="1" max="1" width="49.90625" customWidth="1"/>
    <col min="2" max="2" width="27.26953125" customWidth="1"/>
    <col min="4" max="4" width="23.7265625" customWidth="1"/>
    <col min="6" max="6" width="19.26953125" customWidth="1"/>
  </cols>
  <sheetData>
    <row r="1" spans="1:9" ht="15.5" x14ac:dyDescent="0.35">
      <c r="A1" s="159" t="s">
        <v>228</v>
      </c>
      <c r="B1" s="159"/>
      <c r="C1" s="159"/>
      <c r="D1" s="159"/>
      <c r="E1" s="159"/>
      <c r="F1" s="159"/>
      <c r="G1" s="159"/>
    </row>
    <row r="2" spans="1:9" ht="16" thickBot="1" x14ac:dyDescent="0.4">
      <c r="A2" s="67"/>
      <c r="B2" s="73"/>
      <c r="C2" s="73"/>
      <c r="D2" s="73"/>
      <c r="E2" s="73"/>
      <c r="F2" s="73"/>
      <c r="G2" s="73"/>
    </row>
    <row r="3" spans="1:9" ht="16" thickBot="1" x14ac:dyDescent="0.4">
      <c r="A3" s="262" t="s">
        <v>218</v>
      </c>
      <c r="B3" s="265" t="s">
        <v>11</v>
      </c>
      <c r="C3" s="266"/>
      <c r="D3" s="265" t="s">
        <v>12</v>
      </c>
      <c r="E3" s="266"/>
      <c r="F3" s="265" t="s">
        <v>14</v>
      </c>
      <c r="G3" s="266"/>
      <c r="H3" s="12"/>
      <c r="I3" s="13"/>
    </row>
    <row r="4" spans="1:9" ht="47.25" customHeight="1" x14ac:dyDescent="0.35">
      <c r="A4" s="263"/>
      <c r="B4" s="267" t="s">
        <v>49</v>
      </c>
      <c r="C4" s="267" t="s">
        <v>48</v>
      </c>
      <c r="D4" s="267" t="s">
        <v>49</v>
      </c>
      <c r="E4" s="267" t="s">
        <v>50</v>
      </c>
      <c r="F4" s="267" t="s">
        <v>49</v>
      </c>
      <c r="G4" s="267" t="s">
        <v>48</v>
      </c>
      <c r="H4" s="12"/>
      <c r="I4" s="13"/>
    </row>
    <row r="5" spans="1:9" ht="15.75" customHeight="1" thickBot="1" x14ac:dyDescent="0.4">
      <c r="A5" s="264"/>
      <c r="B5" s="268"/>
      <c r="C5" s="268"/>
      <c r="D5" s="268"/>
      <c r="E5" s="268"/>
      <c r="F5" s="268"/>
      <c r="G5" s="268"/>
      <c r="H5" s="10"/>
      <c r="I5" s="13"/>
    </row>
    <row r="6" spans="1:9" ht="16" thickBot="1" x14ac:dyDescent="0.4">
      <c r="A6" s="216" t="s">
        <v>351</v>
      </c>
      <c r="B6" s="217"/>
      <c r="C6" s="217"/>
      <c r="D6" s="217"/>
      <c r="E6" s="217"/>
      <c r="F6" s="217"/>
      <c r="G6" s="218"/>
      <c r="H6" s="13"/>
      <c r="I6" s="13"/>
    </row>
    <row r="7" spans="1:9" ht="16" thickBot="1" x14ac:dyDescent="0.4">
      <c r="A7" s="14" t="s">
        <v>51</v>
      </c>
      <c r="B7" s="311">
        <v>449.72434684271025</v>
      </c>
      <c r="C7" s="343">
        <v>63.613461431107133</v>
      </c>
      <c r="D7" s="311">
        <v>1142.8903891685404</v>
      </c>
      <c r="E7" s="343">
        <v>75.591228917576345</v>
      </c>
      <c r="F7" s="311">
        <v>1592.6147360100631</v>
      </c>
      <c r="G7" s="343">
        <v>71.774989123866845</v>
      </c>
      <c r="H7" s="13"/>
      <c r="I7" s="13"/>
    </row>
    <row r="8" spans="1:9" ht="16" thickBot="1" x14ac:dyDescent="0.4">
      <c r="A8" s="14" t="s">
        <v>52</v>
      </c>
      <c r="B8" s="311">
        <v>0.86636351762554942</v>
      </c>
      <c r="C8" s="343">
        <v>0.12254702819784534</v>
      </c>
      <c r="D8" s="311">
        <v>2.46753087006676</v>
      </c>
      <c r="E8" s="343">
        <v>0.16320348182829666</v>
      </c>
      <c r="F8" s="311">
        <v>3.333894387692236</v>
      </c>
      <c r="G8" s="343">
        <v>0.15024991795330153</v>
      </c>
      <c r="H8" s="13"/>
      <c r="I8" s="13"/>
    </row>
    <row r="9" spans="1:9" ht="16" thickBot="1" x14ac:dyDescent="0.4">
      <c r="A9" s="14" t="s">
        <v>53</v>
      </c>
      <c r="B9" s="311">
        <v>70.886257800791256</v>
      </c>
      <c r="C9" s="343">
        <v>10.026853689963271</v>
      </c>
      <c r="D9" s="311">
        <v>155.08768225024608</v>
      </c>
      <c r="E9" s="343">
        <v>10.257561532041091</v>
      </c>
      <c r="F9" s="311">
        <v>225.973940051038</v>
      </c>
      <c r="G9" s="343">
        <v>10.184055643032872</v>
      </c>
      <c r="H9" s="13"/>
      <c r="I9" s="13"/>
    </row>
    <row r="10" spans="1:9" ht="16" thickBot="1" x14ac:dyDescent="0.4">
      <c r="A10" s="14" t="s">
        <v>63</v>
      </c>
      <c r="B10" s="311">
        <v>65.885239479246721</v>
      </c>
      <c r="C10" s="343">
        <v>9.3194601758089242</v>
      </c>
      <c r="D10" s="311">
        <v>43.991713511638686</v>
      </c>
      <c r="E10" s="343">
        <v>2.9096295830731025</v>
      </c>
      <c r="F10" s="311">
        <v>109.87695299088344</v>
      </c>
      <c r="G10" s="343">
        <v>4.9518674715028226</v>
      </c>
      <c r="H10" s="13"/>
      <c r="I10" s="13"/>
    </row>
    <row r="11" spans="1:9" ht="16" thickBot="1" x14ac:dyDescent="0.4">
      <c r="A11" s="14" t="s">
        <v>55</v>
      </c>
      <c r="B11" s="311">
        <v>8.7806728610946738</v>
      </c>
      <c r="C11" s="343">
        <v>1.2420252501556757</v>
      </c>
      <c r="D11" s="311">
        <v>14.455943873960992</v>
      </c>
      <c r="E11" s="343">
        <v>0.95612192818525454</v>
      </c>
      <c r="F11" s="311">
        <v>23.236616735055883</v>
      </c>
      <c r="G11" s="343">
        <v>1.0472136642490291</v>
      </c>
      <c r="H11" s="13"/>
      <c r="I11" s="13"/>
    </row>
    <row r="12" spans="1:9" ht="16" thickBot="1" x14ac:dyDescent="0.4">
      <c r="A12" s="14" t="s">
        <v>56</v>
      </c>
      <c r="B12" s="311">
        <v>13.904378425383488</v>
      </c>
      <c r="C12" s="343">
        <v>1.9667728618570961</v>
      </c>
      <c r="D12" s="311">
        <v>33.662962563441233</v>
      </c>
      <c r="E12" s="343">
        <v>2.2264818510094555</v>
      </c>
      <c r="F12" s="311">
        <v>47.567340988828313</v>
      </c>
      <c r="G12" s="343">
        <v>2.143735898537388</v>
      </c>
      <c r="H12" s="13"/>
      <c r="I12" s="13"/>
    </row>
    <row r="13" spans="1:9" ht="16" thickBot="1" x14ac:dyDescent="0.4">
      <c r="A13" s="14" t="s">
        <v>57</v>
      </c>
      <c r="B13" s="311">
        <v>44.668979115844749</v>
      </c>
      <c r="C13" s="343">
        <v>6.3184223849604981</v>
      </c>
      <c r="D13" s="311">
        <v>54.635367494584941</v>
      </c>
      <c r="E13" s="343">
        <v>3.6136051282080048</v>
      </c>
      <c r="F13" s="311">
        <v>99.304346610436696</v>
      </c>
      <c r="G13" s="343">
        <v>4.4753876984544991</v>
      </c>
      <c r="H13" s="13"/>
      <c r="I13" s="13"/>
    </row>
    <row r="14" spans="1:9" ht="16" thickBot="1" x14ac:dyDescent="0.4">
      <c r="A14" s="14" t="s">
        <v>58</v>
      </c>
      <c r="B14" s="311">
        <v>15.110609131735934</v>
      </c>
      <c r="C14" s="343">
        <v>2.1373940680565582</v>
      </c>
      <c r="D14" s="311">
        <v>23.00330070710643</v>
      </c>
      <c r="E14" s="343">
        <v>1.521447538705571</v>
      </c>
      <c r="F14" s="311">
        <v>38.113909838843014</v>
      </c>
      <c r="G14" s="343">
        <v>1.7176944318652299</v>
      </c>
      <c r="H14" s="13"/>
      <c r="I14" s="13"/>
    </row>
    <row r="15" spans="1:9" ht="16" thickBot="1" x14ac:dyDescent="0.4">
      <c r="A15" s="14" t="s">
        <v>59</v>
      </c>
      <c r="B15" s="311">
        <v>7.2417454271092403</v>
      </c>
      <c r="C15" s="343">
        <v>1.0243441269201041</v>
      </c>
      <c r="D15" s="311">
        <v>10.936188540558367</v>
      </c>
      <c r="E15" s="343">
        <v>0.72332389815311793</v>
      </c>
      <c r="F15" s="311">
        <v>18.177933967666934</v>
      </c>
      <c r="G15" s="343">
        <v>0.81923203604931349</v>
      </c>
      <c r="H15" s="13"/>
      <c r="I15" s="13"/>
    </row>
    <row r="16" spans="1:9" ht="16" thickBot="1" x14ac:dyDescent="0.4">
      <c r="A16" s="14" t="s">
        <v>60</v>
      </c>
      <c r="B16" s="311">
        <v>10.342590600984181</v>
      </c>
      <c r="C16" s="343">
        <v>1.4629583497367258</v>
      </c>
      <c r="D16" s="311">
        <v>5.362937593804757</v>
      </c>
      <c r="E16" s="343">
        <v>0.3547068443010496</v>
      </c>
      <c r="F16" s="311">
        <v>15.705528194789169</v>
      </c>
      <c r="G16" s="343">
        <v>0.70780716131616517</v>
      </c>
      <c r="H16" s="13"/>
      <c r="I16" s="13"/>
    </row>
    <row r="17" spans="1:9" ht="16" thickBot="1" x14ac:dyDescent="0.4">
      <c r="A17" s="14" t="s">
        <v>61</v>
      </c>
      <c r="B17" s="311">
        <v>7.3690844447448986E-2</v>
      </c>
      <c r="C17" s="343">
        <v>1.0423562175349671E-2</v>
      </c>
      <c r="D17" s="311">
        <v>9.8250660581512564E-2</v>
      </c>
      <c r="E17" s="343">
        <v>6.4983381133542611E-3</v>
      </c>
      <c r="F17" s="311">
        <v>0.17194150502895811</v>
      </c>
      <c r="G17" s="343">
        <v>7.7489548315448874E-3</v>
      </c>
      <c r="H17" s="13"/>
      <c r="I17" s="13"/>
    </row>
    <row r="18" spans="1:9" ht="16" thickBot="1" x14ac:dyDescent="0.4">
      <c r="A18" s="14" t="s">
        <v>64</v>
      </c>
      <c r="B18" s="311">
        <v>19.479244435881832</v>
      </c>
      <c r="C18" s="343">
        <v>2.7553370710936034</v>
      </c>
      <c r="D18" s="311">
        <v>25.342920928939634</v>
      </c>
      <c r="E18" s="343">
        <v>1.6761909589363138</v>
      </c>
      <c r="F18" s="311">
        <v>44.822165364819348</v>
      </c>
      <c r="G18" s="343">
        <v>2.0200179985950739</v>
      </c>
      <c r="H18" s="13"/>
      <c r="I18" s="13"/>
    </row>
    <row r="19" spans="1:9" ht="16" thickBot="1" x14ac:dyDescent="0.4">
      <c r="A19" s="37" t="s">
        <v>37</v>
      </c>
      <c r="B19" s="312">
        <v>706.96411848262358</v>
      </c>
      <c r="C19" s="344">
        <v>100</v>
      </c>
      <c r="D19" s="312">
        <v>1511.9351881614898</v>
      </c>
      <c r="E19" s="344">
        <v>100</v>
      </c>
      <c r="F19" s="345">
        <v>2218.8993066395074</v>
      </c>
      <c r="G19" s="344">
        <v>100</v>
      </c>
      <c r="H19" s="13"/>
      <c r="I19" s="13"/>
    </row>
    <row r="20" spans="1:9" ht="16" thickBot="1" x14ac:dyDescent="0.4">
      <c r="A20" s="259" t="s">
        <v>352</v>
      </c>
      <c r="B20" s="260"/>
      <c r="C20" s="260"/>
      <c r="D20" s="260"/>
      <c r="E20" s="260"/>
      <c r="F20" s="260"/>
      <c r="G20" s="261"/>
      <c r="H20" s="13"/>
      <c r="I20" s="13"/>
    </row>
    <row r="21" spans="1:9" ht="16" thickBot="1" x14ac:dyDescent="0.4">
      <c r="A21" s="14" t="s">
        <v>51</v>
      </c>
      <c r="B21" s="337">
        <v>421.71700712431914</v>
      </c>
      <c r="C21" s="278">
        <v>61.441807336258513</v>
      </c>
      <c r="D21" s="337">
        <v>1046.7751040586161</v>
      </c>
      <c r="E21" s="278">
        <v>76.027604669447001</v>
      </c>
      <c r="F21" s="346">
        <v>1468.4921111817955</v>
      </c>
      <c r="G21" s="278">
        <v>71.175332057571907</v>
      </c>
      <c r="H21" s="13"/>
      <c r="I21" s="13"/>
    </row>
    <row r="22" spans="1:9" ht="16" thickBot="1" x14ac:dyDescent="0.4">
      <c r="A22" s="14" t="s">
        <v>52</v>
      </c>
      <c r="B22" s="337">
        <v>1.2109649112063876</v>
      </c>
      <c r="C22" s="278">
        <v>0.17643080906950129</v>
      </c>
      <c r="D22" s="337">
        <v>3.2834716887578339</v>
      </c>
      <c r="E22" s="278">
        <v>0.2384795803112866</v>
      </c>
      <c r="F22" s="346">
        <v>4.4944365999641507</v>
      </c>
      <c r="G22" s="278">
        <v>0.2178377500146822</v>
      </c>
      <c r="H22" s="13"/>
      <c r="I22" s="13"/>
    </row>
    <row r="23" spans="1:9" ht="16" thickBot="1" x14ac:dyDescent="0.4">
      <c r="A23" s="14" t="s">
        <v>53</v>
      </c>
      <c r="B23" s="337">
        <v>29.732308676272389</v>
      </c>
      <c r="C23" s="278">
        <v>4.3318309446580283</v>
      </c>
      <c r="D23" s="337">
        <v>52.329322396200105</v>
      </c>
      <c r="E23" s="278">
        <v>3.8006951257560275</v>
      </c>
      <c r="F23" s="346">
        <v>82.061631072474427</v>
      </c>
      <c r="G23" s="278">
        <v>3.9773886398809917</v>
      </c>
      <c r="H23" s="13"/>
      <c r="I23" s="13"/>
    </row>
    <row r="24" spans="1:9" ht="16" thickBot="1" x14ac:dyDescent="0.4">
      <c r="A24" s="14" t="s">
        <v>54</v>
      </c>
      <c r="B24" s="337">
        <v>69.366088751945597</v>
      </c>
      <c r="C24" s="278">
        <v>10.106250847764482</v>
      </c>
      <c r="D24" s="337">
        <v>43.672827213105592</v>
      </c>
      <c r="E24" s="278">
        <v>3.1719711610270873</v>
      </c>
      <c r="F24" s="346">
        <v>113.03891596504759</v>
      </c>
      <c r="G24" s="278">
        <v>5.4788053119096434</v>
      </c>
      <c r="H24" s="13"/>
      <c r="I24" s="13"/>
    </row>
    <row r="25" spans="1:9" ht="16" thickBot="1" x14ac:dyDescent="0.4">
      <c r="A25" s="14" t="s">
        <v>55</v>
      </c>
      <c r="B25" s="337">
        <v>13.525844240436026</v>
      </c>
      <c r="C25" s="278">
        <v>1.9706397936095659</v>
      </c>
      <c r="D25" s="337">
        <v>25.503300835901729</v>
      </c>
      <c r="E25" s="278">
        <v>1.8523127519942801</v>
      </c>
      <c r="F25" s="346">
        <v>39.029145076329435</v>
      </c>
      <c r="G25" s="278">
        <v>1.8916767339630585</v>
      </c>
      <c r="H25" s="13"/>
      <c r="I25" s="13"/>
    </row>
    <row r="26" spans="1:9" ht="16" thickBot="1" x14ac:dyDescent="0.4">
      <c r="A26" s="14" t="s">
        <v>56</v>
      </c>
      <c r="B26" s="337">
        <v>21.111779505914726</v>
      </c>
      <c r="C26" s="278">
        <v>3.0758680987831117</v>
      </c>
      <c r="D26" s="337">
        <v>51.429115568253138</v>
      </c>
      <c r="E26" s="278">
        <v>3.7353128210274118</v>
      </c>
      <c r="F26" s="346">
        <v>72.540895074169967</v>
      </c>
      <c r="G26" s="278">
        <v>3.5159346484349951</v>
      </c>
      <c r="H26" s="13"/>
      <c r="I26" s="13"/>
    </row>
    <row r="27" spans="1:9" ht="16" thickBot="1" x14ac:dyDescent="0.4">
      <c r="A27" s="14" t="s">
        <v>57</v>
      </c>
      <c r="B27" s="337">
        <v>53.091478643208326</v>
      </c>
      <c r="C27" s="278">
        <v>7.7351312536263563</v>
      </c>
      <c r="D27" s="337">
        <v>69.158751032676207</v>
      </c>
      <c r="E27" s="278">
        <v>5.0230218148659622</v>
      </c>
      <c r="F27" s="346">
        <v>122.25022967588254</v>
      </c>
      <c r="G27" s="278">
        <v>5.9252621277569704</v>
      </c>
      <c r="H27" s="13"/>
      <c r="I27" s="13"/>
    </row>
    <row r="28" spans="1:9" ht="16" thickBot="1" x14ac:dyDescent="0.4">
      <c r="A28" s="14" t="s">
        <v>58</v>
      </c>
      <c r="B28" s="337">
        <v>21.198322805520665</v>
      </c>
      <c r="C28" s="278">
        <v>3.0884769731012032</v>
      </c>
      <c r="D28" s="337">
        <v>29.523717864315802</v>
      </c>
      <c r="E28" s="278">
        <v>2.1443169038483365</v>
      </c>
      <c r="F28" s="346">
        <v>50.722040669836453</v>
      </c>
      <c r="G28" s="278">
        <v>2.4584116317846179</v>
      </c>
      <c r="H28" s="13"/>
      <c r="I28" s="13"/>
    </row>
    <row r="29" spans="1:9" ht="16" thickBot="1" x14ac:dyDescent="0.4">
      <c r="A29" s="14" t="s">
        <v>59</v>
      </c>
      <c r="B29" s="337">
        <v>10.791455662607605</v>
      </c>
      <c r="C29" s="278">
        <v>1.5722546838246223</v>
      </c>
      <c r="D29" s="337">
        <v>13.053991044221215</v>
      </c>
      <c r="E29" s="278">
        <v>0.9481154706684517</v>
      </c>
      <c r="F29" s="346">
        <v>23.845446706825605</v>
      </c>
      <c r="G29" s="278">
        <v>1.1557485222399924</v>
      </c>
      <c r="H29" s="13"/>
      <c r="I29" s="13"/>
    </row>
    <row r="30" spans="1:9" ht="16" thickBot="1" x14ac:dyDescent="0.4">
      <c r="A30" s="14" t="s">
        <v>60</v>
      </c>
      <c r="B30" s="337">
        <v>16.388489523376805</v>
      </c>
      <c r="C30" s="278">
        <v>2.3877111874000629</v>
      </c>
      <c r="D30" s="337">
        <v>7.1164289818622342</v>
      </c>
      <c r="E30" s="278">
        <v>0.51686847269623293</v>
      </c>
      <c r="F30" s="346">
        <v>23.504918505239335</v>
      </c>
      <c r="G30" s="278">
        <v>1.1392436955280769</v>
      </c>
      <c r="H30" s="13"/>
      <c r="I30" s="13"/>
    </row>
    <row r="31" spans="1:9" ht="16" thickBot="1" x14ac:dyDescent="0.4">
      <c r="A31" s="14" t="s">
        <v>61</v>
      </c>
      <c r="B31" s="337">
        <v>0.60867438520173045</v>
      </c>
      <c r="C31" s="278">
        <v>8.8680450810122644E-2</v>
      </c>
      <c r="D31" s="337">
        <v>1.5338786343888025</v>
      </c>
      <c r="E31" s="278">
        <v>0.11140608710893923</v>
      </c>
      <c r="F31" s="346">
        <v>2.1425530195904838</v>
      </c>
      <c r="G31" s="278">
        <v>0.10384592566696282</v>
      </c>
      <c r="H31" s="13"/>
      <c r="I31" s="13"/>
    </row>
    <row r="32" spans="1:9" ht="16" thickBot="1" x14ac:dyDescent="0.4">
      <c r="A32" s="14" t="s">
        <v>62</v>
      </c>
      <c r="B32" s="337">
        <v>27.62575332176273</v>
      </c>
      <c r="C32" s="278">
        <v>4.0249176211534081</v>
      </c>
      <c r="D32" s="337">
        <v>33.455660619770462</v>
      </c>
      <c r="E32" s="278">
        <v>2.4298951414616989</v>
      </c>
      <c r="F32" s="346">
        <v>61.081413941529391</v>
      </c>
      <c r="G32" s="278">
        <v>2.960512955248793</v>
      </c>
      <c r="H32" s="13"/>
      <c r="I32" s="13"/>
    </row>
    <row r="33" spans="1:9" ht="16" thickBot="1" x14ac:dyDescent="0.4">
      <c r="A33" s="37" t="s">
        <v>37</v>
      </c>
      <c r="B33" s="338">
        <v>686.36816755136726</v>
      </c>
      <c r="C33" s="323">
        <v>100</v>
      </c>
      <c r="D33" s="338">
        <v>1376.8355699351405</v>
      </c>
      <c r="E33" s="323">
        <v>100</v>
      </c>
      <c r="F33" s="347">
        <v>2063.2037374886709</v>
      </c>
      <c r="G33" s="323">
        <v>100</v>
      </c>
      <c r="H33" s="13"/>
      <c r="I33" s="13"/>
    </row>
    <row r="34" spans="1:9" s="277" customFormat="1" ht="14.5" customHeight="1" x14ac:dyDescent="0.35">
      <c r="A34" s="367" t="s">
        <v>343</v>
      </c>
    </row>
    <row r="35" spans="1:9" x14ac:dyDescent="0.35">
      <c r="F35" s="149"/>
    </row>
    <row r="36" spans="1:9" x14ac:dyDescent="0.35">
      <c r="D36" s="152"/>
      <c r="E36" s="152"/>
      <c r="F36" s="154"/>
      <c r="G36" s="150"/>
    </row>
    <row r="37" spans="1:9" x14ac:dyDescent="0.35">
      <c r="D37" s="152"/>
      <c r="E37" s="152"/>
      <c r="F37" s="154"/>
    </row>
    <row r="38" spans="1:9" x14ac:dyDescent="0.35">
      <c r="E38" s="153"/>
    </row>
    <row r="39" spans="1:9" x14ac:dyDescent="0.35">
      <c r="E39" s="154"/>
      <c r="F39" s="154"/>
    </row>
    <row r="40" spans="1:9" x14ac:dyDescent="0.35">
      <c r="E40" s="151"/>
    </row>
    <row r="41" spans="1:9" x14ac:dyDescent="0.35">
      <c r="E41" s="154"/>
    </row>
    <row r="42" spans="1:9" x14ac:dyDescent="0.35">
      <c r="D42" s="154"/>
      <c r="E42" s="154"/>
    </row>
  </sheetData>
  <mergeCells count="13">
    <mergeCell ref="A6:G6"/>
    <mergeCell ref="A20:G20"/>
    <mergeCell ref="A1:G1"/>
    <mergeCell ref="A3:A5"/>
    <mergeCell ref="B3:C3"/>
    <mergeCell ref="D3:E3"/>
    <mergeCell ref="F3:G3"/>
    <mergeCell ref="C4:C5"/>
    <mergeCell ref="D4:D5"/>
    <mergeCell ref="E4:E5"/>
    <mergeCell ref="F4:F5"/>
    <mergeCell ref="G4:G5"/>
    <mergeCell ref="B4:B5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A354-D98B-47A3-9252-30B73270BF7C}">
  <dimension ref="A2:N21"/>
  <sheetViews>
    <sheetView topLeftCell="A5" workbookViewId="0">
      <selection activeCell="A9" sqref="A9"/>
    </sheetView>
  </sheetViews>
  <sheetFormatPr baseColWidth="10" defaultRowHeight="14.5" x14ac:dyDescent="0.35"/>
  <cols>
    <col min="1" max="1" width="21" customWidth="1"/>
    <col min="2" max="14" width="16.7265625" customWidth="1"/>
  </cols>
  <sheetData>
    <row r="2" spans="1:14" ht="15.5" x14ac:dyDescent="0.35">
      <c r="A2" s="5" t="s">
        <v>229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6" thickBot="1" x14ac:dyDescent="0.4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56.5" thickBot="1" x14ac:dyDescent="0.4">
      <c r="A4" s="51" t="s">
        <v>224</v>
      </c>
      <c r="B4" s="46" t="s">
        <v>51</v>
      </c>
      <c r="C4" s="46" t="s">
        <v>52</v>
      </c>
      <c r="D4" s="46" t="s">
        <v>53</v>
      </c>
      <c r="E4" s="46" t="s">
        <v>63</v>
      </c>
      <c r="F4" s="46" t="s">
        <v>55</v>
      </c>
      <c r="G4" s="46" t="s">
        <v>56</v>
      </c>
      <c r="H4" s="46" t="s">
        <v>57</v>
      </c>
      <c r="I4" s="46" t="s">
        <v>58</v>
      </c>
      <c r="J4" s="46" t="s">
        <v>59</v>
      </c>
      <c r="K4" s="46" t="s">
        <v>60</v>
      </c>
      <c r="L4" s="46" t="s">
        <v>61</v>
      </c>
      <c r="M4" s="46" t="s">
        <v>64</v>
      </c>
      <c r="N4" s="46" t="s">
        <v>37</v>
      </c>
    </row>
    <row r="5" spans="1:14" ht="15" thickBot="1" x14ac:dyDescent="0.4">
      <c r="A5" s="269" t="s">
        <v>0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1"/>
    </row>
    <row r="6" spans="1:14" ht="15" thickBot="1" x14ac:dyDescent="0.4">
      <c r="A6" s="52" t="s">
        <v>1</v>
      </c>
      <c r="B6" s="348">
        <v>246.21328627436546</v>
      </c>
      <c r="C6" s="348">
        <v>0.35309079770906604</v>
      </c>
      <c r="D6" s="348">
        <v>36.846220630495132</v>
      </c>
      <c r="E6" s="348">
        <v>5.3037135938373794</v>
      </c>
      <c r="F6" s="348">
        <v>2.981767888054681</v>
      </c>
      <c r="G6" s="348">
        <v>4.4065564451545303</v>
      </c>
      <c r="H6" s="348">
        <v>5.4220874824252059</v>
      </c>
      <c r="I6" s="348">
        <v>3.6259273565796968</v>
      </c>
      <c r="J6" s="348">
        <v>0.84500536673958182</v>
      </c>
      <c r="K6" s="348">
        <v>0.55064233388540229</v>
      </c>
      <c r="L6" s="348">
        <v>0.61987591383809992</v>
      </c>
      <c r="M6" s="348">
        <v>4.8224857402942218</v>
      </c>
      <c r="N6" s="348">
        <v>311.99065982330262</v>
      </c>
    </row>
    <row r="7" spans="1:14" ht="15" thickBot="1" x14ac:dyDescent="0.4">
      <c r="A7" s="52" t="s">
        <v>2</v>
      </c>
      <c r="B7" s="348">
        <v>244.37382107024558</v>
      </c>
      <c r="C7" s="348">
        <v>0.27511305083093662</v>
      </c>
      <c r="D7" s="348">
        <v>43.265292704808928</v>
      </c>
      <c r="E7" s="348">
        <v>25.882652270331807</v>
      </c>
      <c r="F7" s="348">
        <v>2.4670021177689248</v>
      </c>
      <c r="G7" s="348">
        <v>7.5900121104509166</v>
      </c>
      <c r="H7" s="348">
        <v>14.946398439004275</v>
      </c>
      <c r="I7" s="348">
        <v>8.104429237066455</v>
      </c>
      <c r="J7" s="348">
        <v>3.7170692434647381</v>
      </c>
      <c r="K7" s="348">
        <v>3.5015218875400285</v>
      </c>
      <c r="L7" s="348">
        <v>0.54806651705838005</v>
      </c>
      <c r="M7" s="348">
        <v>6.0577551744991744</v>
      </c>
      <c r="N7" s="348">
        <v>360.72913382325396</v>
      </c>
    </row>
    <row r="8" spans="1:14" ht="15" thickBot="1" x14ac:dyDescent="0.4">
      <c r="A8" s="52" t="s">
        <v>3</v>
      </c>
      <c r="B8" s="348">
        <v>209.3303239730476</v>
      </c>
      <c r="C8" s="348">
        <v>0.80027525966179835</v>
      </c>
      <c r="D8" s="348">
        <v>31.010138035103594</v>
      </c>
      <c r="E8" s="348">
        <v>11.609517494618848</v>
      </c>
      <c r="F8" s="348">
        <v>2.7243843045561769</v>
      </c>
      <c r="G8" s="348">
        <v>6.0937480629765846</v>
      </c>
      <c r="H8" s="348">
        <v>15.656134525685056</v>
      </c>
      <c r="I8" s="348">
        <v>6.4644463551508791</v>
      </c>
      <c r="J8" s="348">
        <v>1.0597588680500631</v>
      </c>
      <c r="K8" s="348">
        <v>1.2078599621456287</v>
      </c>
      <c r="L8" s="348">
        <v>4.5437239424112888E-2</v>
      </c>
      <c r="M8" s="348">
        <v>5.3652344063216244</v>
      </c>
      <c r="N8" s="348">
        <v>291.36725848681783</v>
      </c>
    </row>
    <row r="9" spans="1:14" ht="15" thickBot="1" x14ac:dyDescent="0.4">
      <c r="A9" s="52" t="s">
        <v>4</v>
      </c>
      <c r="B9" s="348">
        <v>175.99520759279923</v>
      </c>
      <c r="C9" s="348">
        <v>0.28081249567617078</v>
      </c>
      <c r="D9" s="348">
        <v>22.690618857139153</v>
      </c>
      <c r="E9" s="348">
        <v>8.2017672449567449</v>
      </c>
      <c r="F9" s="348">
        <v>2.2319756686748824</v>
      </c>
      <c r="G9" s="348">
        <v>5.6003876829909736</v>
      </c>
      <c r="H9" s="348">
        <v>9.5839117496407731</v>
      </c>
      <c r="I9" s="348">
        <v>5.0289365764697225</v>
      </c>
      <c r="J9" s="348">
        <v>2.6916529335123389</v>
      </c>
      <c r="K9" s="348">
        <v>0.5240098045698639</v>
      </c>
      <c r="L9" s="348">
        <v>0</v>
      </c>
      <c r="M9" s="348">
        <v>9.2128670856471988</v>
      </c>
      <c r="N9" s="348">
        <v>242.04214769203026</v>
      </c>
    </row>
    <row r="10" spans="1:14" ht="15" thickBot="1" x14ac:dyDescent="0.4">
      <c r="A10" s="52" t="s">
        <v>5</v>
      </c>
      <c r="B10" s="348">
        <v>258.84094022826463</v>
      </c>
      <c r="C10" s="348">
        <v>0.27416767898483002</v>
      </c>
      <c r="D10" s="348">
        <v>24.819145697687347</v>
      </c>
      <c r="E10" s="348">
        <v>10.773973326806344</v>
      </c>
      <c r="F10" s="348">
        <v>2.454469750607871</v>
      </c>
      <c r="G10" s="348">
        <v>11.832516177170675</v>
      </c>
      <c r="H10" s="348">
        <v>7.2249893902746454</v>
      </c>
      <c r="I10" s="348">
        <v>4.3305254912268945</v>
      </c>
      <c r="J10" s="348">
        <v>0.61058274295144421</v>
      </c>
      <c r="K10" s="348">
        <v>0.2683056273315107</v>
      </c>
      <c r="L10" s="348">
        <v>0.44842726965458823</v>
      </c>
      <c r="M10" s="348">
        <v>3.9590917186417731</v>
      </c>
      <c r="N10" s="348">
        <v>325.83713509951241</v>
      </c>
    </row>
    <row r="11" spans="1:14" ht="15" thickBot="1" x14ac:dyDescent="0.4">
      <c r="A11" s="52" t="s">
        <v>6</v>
      </c>
      <c r="B11" s="348">
        <v>116.91128291448436</v>
      </c>
      <c r="C11" s="348">
        <v>0.51648233429358992</v>
      </c>
      <c r="D11" s="348">
        <v>19.773703908717117</v>
      </c>
      <c r="E11" s="348">
        <v>3.3860171390382341</v>
      </c>
      <c r="F11" s="348">
        <v>0.9813548912559017</v>
      </c>
      <c r="G11" s="348">
        <v>2.2029764776343708</v>
      </c>
      <c r="H11" s="348">
        <v>1.7260158463335054</v>
      </c>
      <c r="I11" s="348">
        <v>1.6146635370437641</v>
      </c>
      <c r="J11" s="348">
        <v>2.4585946015852209</v>
      </c>
      <c r="K11" s="348">
        <v>3.512716182478573E-3</v>
      </c>
      <c r="L11" s="348">
        <v>6.6235665908727606E-2</v>
      </c>
      <c r="M11" s="348">
        <v>4.7576542102534445</v>
      </c>
      <c r="N11" s="348">
        <v>154.39849424270886</v>
      </c>
    </row>
    <row r="12" spans="1:14" ht="15" thickBot="1" x14ac:dyDescent="0.4">
      <c r="A12" s="52" t="s">
        <v>7</v>
      </c>
      <c r="B12" s="348">
        <v>27.38548004545645</v>
      </c>
      <c r="C12" s="348">
        <v>8.3078920836686776E-2</v>
      </c>
      <c r="D12" s="348">
        <v>4.4796266112499001</v>
      </c>
      <c r="E12" s="348">
        <v>0.83950609844833823</v>
      </c>
      <c r="F12" s="348">
        <v>0.14949505115276954</v>
      </c>
      <c r="G12" s="348">
        <v>0.58384718818961623</v>
      </c>
      <c r="H12" s="348">
        <v>0.24254925527892848</v>
      </c>
      <c r="I12" s="348">
        <v>0.37598707105971069</v>
      </c>
      <c r="J12" s="348">
        <v>4.2727567205734049E-2</v>
      </c>
      <c r="K12" s="348">
        <v>9.117371141312941E-2</v>
      </c>
      <c r="L12" s="348">
        <v>1.0757821342552607E-2</v>
      </c>
      <c r="M12" s="348">
        <v>2.8468803779696188</v>
      </c>
      <c r="N12" s="348">
        <v>37.131109719585332</v>
      </c>
    </row>
    <row r="13" spans="1:14" ht="15" thickBot="1" x14ac:dyDescent="0.4">
      <c r="A13" s="52" t="s">
        <v>8</v>
      </c>
      <c r="B13" s="348">
        <v>15.28692847755315</v>
      </c>
      <c r="C13" s="348">
        <v>0.16645276704316656</v>
      </c>
      <c r="D13" s="348">
        <v>7.3481309979318521</v>
      </c>
      <c r="E13" s="348">
        <v>1.7742144859203508</v>
      </c>
      <c r="F13" s="348">
        <v>0.18795275316795548</v>
      </c>
      <c r="G13" s="348">
        <v>0.33748839319761259</v>
      </c>
      <c r="H13" s="348">
        <v>1.4712928588552912</v>
      </c>
      <c r="I13" s="348">
        <v>0.58101423530628205</v>
      </c>
      <c r="J13" s="348">
        <v>0.86870359343009618</v>
      </c>
      <c r="K13" s="348">
        <v>6.7865624387931167E-3</v>
      </c>
      <c r="L13" s="348">
        <v>9.0414457376947061E-2</v>
      </c>
      <c r="M13" s="348">
        <v>0.31604389844946051</v>
      </c>
      <c r="N13" s="348">
        <v>28.435423480664994</v>
      </c>
    </row>
    <row r="14" spans="1:14" ht="16" thickBot="1" x14ac:dyDescent="0.4">
      <c r="A14" s="2" t="s">
        <v>290</v>
      </c>
      <c r="B14" s="348">
        <v>229.34683028444826</v>
      </c>
      <c r="C14" s="348">
        <v>0.70423765602727628</v>
      </c>
      <c r="D14" s="348">
        <v>39.343474977692438</v>
      </c>
      <c r="E14" s="348">
        <v>48.3237945146805</v>
      </c>
      <c r="F14" s="348">
        <v>2.6317547699715478</v>
      </c>
      <c r="G14" s="348">
        <v>7.2953217122266834</v>
      </c>
      <c r="H14" s="348">
        <v>27.033891418469427</v>
      </c>
      <c r="I14" s="348">
        <v>10.64309529161028</v>
      </c>
      <c r="J14" s="348">
        <v>5.5657204945594705</v>
      </c>
      <c r="K14" s="348">
        <v>11.051531977532632</v>
      </c>
      <c r="L14" s="348">
        <v>0.12869253149088988</v>
      </c>
      <c r="M14" s="348">
        <v>15.600374251660346</v>
      </c>
      <c r="N14" s="348">
        <v>397.66871988007875</v>
      </c>
    </row>
    <row r="15" spans="1:14" ht="16" thickBot="1" x14ac:dyDescent="0.4">
      <c r="A15" s="2" t="s">
        <v>291</v>
      </c>
      <c r="B15" s="348">
        <v>1.9787665555851293</v>
      </c>
      <c r="C15" s="348">
        <v>1.1927609213743636E-2</v>
      </c>
      <c r="D15" s="348">
        <v>0.60151187597736167</v>
      </c>
      <c r="E15" s="348">
        <v>3.0999297846011574E-3</v>
      </c>
      <c r="F15" s="348">
        <v>2.0518374623747407E-2</v>
      </c>
      <c r="G15" s="348">
        <v>0.17534895436926987</v>
      </c>
      <c r="H15" s="348">
        <v>1.0827945640220941E-2</v>
      </c>
      <c r="I15" s="348">
        <v>4.2345497277379964E-3</v>
      </c>
      <c r="J15" s="348">
        <v>0</v>
      </c>
      <c r="K15" s="348">
        <v>9.341942967655382E-4</v>
      </c>
      <c r="L15" s="348">
        <v>0</v>
      </c>
      <c r="M15" s="348">
        <v>8.6647371441268325E-3</v>
      </c>
      <c r="N15" s="348">
        <v>2.815834726362914</v>
      </c>
    </row>
    <row r="16" spans="1:14" ht="15" thickBot="1" x14ac:dyDescent="0.4">
      <c r="A16" s="52" t="s">
        <v>9</v>
      </c>
      <c r="B16" s="348">
        <v>32.530026386711967</v>
      </c>
      <c r="C16" s="348">
        <v>0</v>
      </c>
      <c r="D16" s="348">
        <v>5.2926482808713819</v>
      </c>
      <c r="E16" s="348">
        <v>0.72774139362340828</v>
      </c>
      <c r="F16" s="348">
        <v>0.27077490400696635</v>
      </c>
      <c r="G16" s="348">
        <v>0.58678781345999742</v>
      </c>
      <c r="H16" s="348">
        <v>0.12125853975334096</v>
      </c>
      <c r="I16" s="348">
        <v>0</v>
      </c>
      <c r="J16" s="348">
        <v>0.17830586687526662</v>
      </c>
      <c r="K16" s="348">
        <v>0</v>
      </c>
      <c r="L16" s="348">
        <v>0</v>
      </c>
      <c r="M16" s="348">
        <v>0.6273298019555591</v>
      </c>
      <c r="N16" s="348">
        <v>40.334872987247095</v>
      </c>
    </row>
    <row r="17" spans="1:14" ht="15" thickBot="1" x14ac:dyDescent="0.4">
      <c r="A17" s="272" t="s">
        <v>10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4"/>
    </row>
    <row r="18" spans="1:14" ht="15" thickBot="1" x14ac:dyDescent="0.4">
      <c r="A18" s="52" t="s">
        <v>11</v>
      </c>
      <c r="B18" s="348">
        <v>582.63777422367048</v>
      </c>
      <c r="C18" s="348">
        <v>1.5574808598036103</v>
      </c>
      <c r="D18" s="348">
        <v>97.276999083576797</v>
      </c>
      <c r="E18" s="348">
        <v>79.816349881989666</v>
      </c>
      <c r="F18" s="348">
        <v>6.4586937986803656</v>
      </c>
      <c r="G18" s="348">
        <v>16.500332787760822</v>
      </c>
      <c r="H18" s="348">
        <v>41.646804720872993</v>
      </c>
      <c r="I18" s="348">
        <v>19.597348174643855</v>
      </c>
      <c r="J18" s="348">
        <v>8.8946008332485036</v>
      </c>
      <c r="K18" s="348">
        <v>13.835145283937008</v>
      </c>
      <c r="L18" s="348">
        <v>0.976693937163996</v>
      </c>
      <c r="M18" s="348">
        <v>26.394831860947491</v>
      </c>
      <c r="N18" s="348">
        <v>895.59305544674226</v>
      </c>
    </row>
    <row r="19" spans="1:14" ht="15" thickBot="1" x14ac:dyDescent="0.4">
      <c r="A19" s="53" t="s">
        <v>12</v>
      </c>
      <c r="B19" s="348">
        <v>975.55511957943122</v>
      </c>
      <c r="C19" s="348">
        <v>1.9081577104736702</v>
      </c>
      <c r="D19" s="348">
        <v>138.19351349409877</v>
      </c>
      <c r="E19" s="348">
        <v>37.009647610056597</v>
      </c>
      <c r="F19" s="348">
        <v>10.64275667516111</v>
      </c>
      <c r="G19" s="348">
        <v>30.204658230060481</v>
      </c>
      <c r="H19" s="348">
        <v>41.792552730488183</v>
      </c>
      <c r="I19" s="348">
        <v>21.175911526597581</v>
      </c>
      <c r="J19" s="348">
        <v>9.1435204451253949</v>
      </c>
      <c r="K19" s="348">
        <v>3.3711334933991641</v>
      </c>
      <c r="L19" s="348">
        <v>0.98121347893030664</v>
      </c>
      <c r="M19" s="348">
        <v>27.179549541889433</v>
      </c>
      <c r="N19" s="348">
        <v>1297.1577345150647</v>
      </c>
    </row>
    <row r="20" spans="1:14" ht="15.5" thickTop="1" thickBot="1" x14ac:dyDescent="0.4">
      <c r="A20" s="54" t="s">
        <v>14</v>
      </c>
      <c r="B20" s="348">
        <v>1558.1928938037818</v>
      </c>
      <c r="C20" s="348">
        <v>3.465638570277255</v>
      </c>
      <c r="D20" s="348">
        <v>235.47051257768143</v>
      </c>
      <c r="E20" s="348">
        <v>116.8259974920404</v>
      </c>
      <c r="F20" s="348">
        <v>17.101450473841368</v>
      </c>
      <c r="G20" s="348">
        <v>46.704991017821051</v>
      </c>
      <c r="H20" s="348">
        <v>83.439357451362838</v>
      </c>
      <c r="I20" s="348">
        <v>40.773259701241464</v>
      </c>
      <c r="J20" s="348">
        <v>18.038121278372895</v>
      </c>
      <c r="K20" s="348">
        <v>17.206278777336014</v>
      </c>
      <c r="L20" s="348">
        <v>1.9579074160943055</v>
      </c>
      <c r="M20" s="348">
        <v>53.574381402831719</v>
      </c>
      <c r="N20" s="348">
        <v>2192.7507899624352</v>
      </c>
    </row>
    <row r="21" spans="1:14" s="277" customFormat="1" ht="15" customHeight="1" thickTop="1" x14ac:dyDescent="0.35">
      <c r="A21" s="367" t="s">
        <v>289</v>
      </c>
      <c r="B21" s="367"/>
    </row>
  </sheetData>
  <mergeCells count="2">
    <mergeCell ref="A5:N5"/>
    <mergeCell ref="A17:N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E072-799B-4AA3-BC95-049E43200283}">
  <dimension ref="A1:G28"/>
  <sheetViews>
    <sheetView topLeftCell="A12" workbookViewId="0">
      <selection activeCell="A28" sqref="A28:XFD28"/>
    </sheetView>
  </sheetViews>
  <sheetFormatPr baseColWidth="10" defaultColWidth="11.54296875" defaultRowHeight="15.5" x14ac:dyDescent="0.35"/>
  <cols>
    <col min="1" max="1" width="30.08984375" style="39" customWidth="1"/>
    <col min="2" max="2" width="18.453125" style="39" customWidth="1"/>
    <col min="3" max="5" width="11.54296875" style="39"/>
    <col min="6" max="6" width="18.81640625" style="39" customWidth="1"/>
    <col min="7" max="16384" width="11.54296875" style="39"/>
  </cols>
  <sheetData>
    <row r="1" spans="1:7" x14ac:dyDescent="0.35">
      <c r="A1" s="159" t="s">
        <v>69</v>
      </c>
      <c r="B1" s="159"/>
      <c r="C1" s="159"/>
      <c r="D1" s="159"/>
      <c r="E1" s="159"/>
      <c r="F1" s="159"/>
      <c r="G1" s="159"/>
    </row>
    <row r="2" spans="1:7" x14ac:dyDescent="0.35">
      <c r="A2" s="67"/>
      <c r="B2" s="67"/>
      <c r="C2" s="67"/>
      <c r="D2" s="67"/>
      <c r="E2" s="67"/>
      <c r="F2" s="67"/>
      <c r="G2" s="67"/>
    </row>
    <row r="3" spans="1:7" ht="38.65" customHeight="1" x14ac:dyDescent="0.35">
      <c r="A3" s="75" t="s">
        <v>224</v>
      </c>
      <c r="B3" s="75" t="s">
        <v>35</v>
      </c>
      <c r="C3" s="75" t="s">
        <v>70</v>
      </c>
      <c r="D3" s="75" t="s">
        <v>71</v>
      </c>
      <c r="E3" s="75" t="s">
        <v>72</v>
      </c>
      <c r="F3" s="75" t="s">
        <v>353</v>
      </c>
      <c r="G3" s="75" t="s">
        <v>14</v>
      </c>
    </row>
    <row r="4" spans="1:7" x14ac:dyDescent="0.35">
      <c r="A4" s="158" t="s">
        <v>0</v>
      </c>
      <c r="B4" s="158"/>
      <c r="C4" s="158"/>
      <c r="D4" s="158"/>
      <c r="E4" s="158"/>
      <c r="F4" s="158"/>
      <c r="G4" s="158"/>
    </row>
    <row r="5" spans="1:7" x14ac:dyDescent="0.35">
      <c r="A5" s="68" t="s">
        <v>1</v>
      </c>
      <c r="B5" s="350">
        <v>29.160259651947168</v>
      </c>
      <c r="C5" s="350">
        <v>24.635925517679539</v>
      </c>
      <c r="D5" s="350">
        <v>19.462717156208619</v>
      </c>
      <c r="E5" s="350">
        <v>13.576140781444568</v>
      </c>
      <c r="F5" s="350">
        <v>37.341847084334418</v>
      </c>
      <c r="G5" s="350">
        <v>21.137720536470141</v>
      </c>
    </row>
    <row r="6" spans="1:7" x14ac:dyDescent="0.35">
      <c r="A6" s="68" t="s">
        <v>2</v>
      </c>
      <c r="B6" s="350">
        <v>30.662606049834128</v>
      </c>
      <c r="C6" s="350">
        <v>25.866414633388796</v>
      </c>
      <c r="D6" s="350">
        <v>28.492837150744698</v>
      </c>
      <c r="E6" s="350">
        <v>23.454812651933548</v>
      </c>
      <c r="F6" s="350">
        <v>45.315846918048678</v>
      </c>
      <c r="G6" s="350">
        <v>26.847251312158399</v>
      </c>
    </row>
    <row r="7" spans="1:7" x14ac:dyDescent="0.35">
      <c r="A7" s="68" t="s">
        <v>3</v>
      </c>
      <c r="B7" s="350">
        <v>32.335205426342064</v>
      </c>
      <c r="C7" s="350">
        <v>21.375393051638518</v>
      </c>
      <c r="D7" s="350">
        <v>15.693179779783254</v>
      </c>
      <c r="E7" s="350">
        <v>23.040428167422302</v>
      </c>
      <c r="F7" s="350">
        <v>50.527365524337284</v>
      </c>
      <c r="G7" s="350">
        <v>25.245950004989588</v>
      </c>
    </row>
    <row r="8" spans="1:7" x14ac:dyDescent="0.35">
      <c r="A8" s="68" t="s">
        <v>4</v>
      </c>
      <c r="B8" s="350">
        <v>39.519898718699231</v>
      </c>
      <c r="C8" s="350">
        <v>25.38883378267613</v>
      </c>
      <c r="D8" s="350">
        <v>25.817932987155551</v>
      </c>
      <c r="E8" s="350">
        <v>24.075742209294589</v>
      </c>
      <c r="F8" s="350">
        <v>57.389566027469662</v>
      </c>
      <c r="G8" s="350">
        <v>29.716860520891323</v>
      </c>
    </row>
    <row r="9" spans="1:7" x14ac:dyDescent="0.35">
      <c r="A9" s="68" t="s">
        <v>5</v>
      </c>
      <c r="B9" s="350">
        <v>59.7959909295814</v>
      </c>
      <c r="C9" s="350">
        <v>36.52411794744534</v>
      </c>
      <c r="D9" s="350">
        <v>35.538302633120296</v>
      </c>
      <c r="E9" s="350">
        <v>32.442110342901969</v>
      </c>
      <c r="F9" s="350">
        <v>67.478646587171639</v>
      </c>
      <c r="G9" s="350">
        <v>40.980315280493905</v>
      </c>
    </row>
    <row r="10" spans="1:7" x14ac:dyDescent="0.35">
      <c r="A10" s="68" t="s">
        <v>6</v>
      </c>
      <c r="B10" s="350">
        <v>76.14815912067354</v>
      </c>
      <c r="C10" s="350">
        <v>64.993453656668265</v>
      </c>
      <c r="D10" s="350">
        <v>50.422687902314891</v>
      </c>
      <c r="E10" s="350">
        <v>73.983855660551598</v>
      </c>
      <c r="F10" s="350">
        <v>61.937151013081035</v>
      </c>
      <c r="G10" s="350">
        <v>70.042696757128169</v>
      </c>
    </row>
    <row r="11" spans="1:7" x14ac:dyDescent="0.35">
      <c r="A11" s="68" t="s">
        <v>7</v>
      </c>
      <c r="B11" s="350">
        <v>21.411669543368696</v>
      </c>
      <c r="C11" s="350">
        <v>15.300880954158918</v>
      </c>
      <c r="D11" s="350">
        <v>11.564947210688208</v>
      </c>
      <c r="E11" s="350">
        <v>19.596848280495291</v>
      </c>
      <c r="F11" s="350">
        <v>53.709617549817722</v>
      </c>
      <c r="G11" s="350">
        <v>19.938432680907134</v>
      </c>
    </row>
    <row r="12" spans="1:7" x14ac:dyDescent="0.35">
      <c r="A12" s="68" t="s">
        <v>8</v>
      </c>
      <c r="B12" s="350">
        <v>43.806355122571674</v>
      </c>
      <c r="C12" s="350">
        <v>46.003560828521891</v>
      </c>
      <c r="D12" s="350">
        <v>56.099794376854419</v>
      </c>
      <c r="E12" s="350">
        <v>41.308626941323197</v>
      </c>
      <c r="F12" s="350">
        <v>69.064089691367656</v>
      </c>
      <c r="G12" s="350">
        <v>44.143442116333674</v>
      </c>
    </row>
    <row r="13" spans="1:7" x14ac:dyDescent="0.35">
      <c r="A13" s="68" t="s">
        <v>34</v>
      </c>
      <c r="B13" s="350">
        <v>23.805807757387687</v>
      </c>
      <c r="C13" s="350">
        <v>19.713193666684568</v>
      </c>
      <c r="D13" s="350">
        <v>16.712327361180321</v>
      </c>
      <c r="E13" s="350">
        <v>17.428768436369374</v>
      </c>
      <c r="F13" s="350">
        <v>48.663390044514983</v>
      </c>
      <c r="G13" s="350">
        <v>20.253662499403138</v>
      </c>
    </row>
    <row r="14" spans="1:7" x14ac:dyDescent="0.35">
      <c r="A14" s="68" t="s">
        <v>342</v>
      </c>
      <c r="B14" s="350">
        <v>15.824712992971001</v>
      </c>
      <c r="C14" s="350">
        <v>11.603045235441455</v>
      </c>
      <c r="D14" s="350">
        <v>15.687989465573263</v>
      </c>
      <c r="E14" s="350">
        <v>6.1040160283874307</v>
      </c>
      <c r="F14" s="350">
        <v>22.726245951375947</v>
      </c>
      <c r="G14" s="350">
        <v>10.04654981432224</v>
      </c>
    </row>
    <row r="15" spans="1:7" x14ac:dyDescent="0.35">
      <c r="A15" s="68" t="s">
        <v>291</v>
      </c>
      <c r="B15" s="350">
        <v>18.624582784453331</v>
      </c>
      <c r="C15" s="350">
        <v>17.560307750045624</v>
      </c>
      <c r="D15" s="350">
        <v>18.439705813308798</v>
      </c>
      <c r="E15" s="350">
        <v>25.895189682029375</v>
      </c>
      <c r="F15" s="350">
        <v>45.823442928591319</v>
      </c>
      <c r="G15" s="350">
        <v>23.045008595640617</v>
      </c>
    </row>
    <row r="16" spans="1:7" x14ac:dyDescent="0.35">
      <c r="A16" s="158" t="s">
        <v>10</v>
      </c>
      <c r="B16" s="158"/>
      <c r="C16" s="158"/>
      <c r="D16" s="158"/>
      <c r="E16" s="158"/>
      <c r="F16" s="158"/>
      <c r="G16" s="158"/>
    </row>
    <row r="17" spans="1:7" x14ac:dyDescent="0.35">
      <c r="A17" s="68" t="s">
        <v>11</v>
      </c>
      <c r="B17" s="350">
        <v>32.502637907012691</v>
      </c>
      <c r="C17" s="350">
        <v>24.579374481612575</v>
      </c>
      <c r="D17" s="350">
        <v>19.274967841224591</v>
      </c>
      <c r="E17" s="350">
        <v>21.813363574718483</v>
      </c>
      <c r="F17" s="350">
        <v>25.3043543178613</v>
      </c>
      <c r="G17" s="350">
        <v>21.19656528363906</v>
      </c>
    </row>
    <row r="18" spans="1:7" x14ac:dyDescent="0.35">
      <c r="A18" s="68" t="s">
        <v>73</v>
      </c>
      <c r="B18" s="350">
        <v>23.805807757387687</v>
      </c>
      <c r="C18" s="350">
        <v>19.713193666684568</v>
      </c>
      <c r="D18" s="350">
        <v>16.712327361180321</v>
      </c>
      <c r="E18" s="350">
        <v>17.428768436369374</v>
      </c>
      <c r="F18" s="350">
        <v>48.663390044514983</v>
      </c>
      <c r="G18" s="350">
        <v>20.253662499403138</v>
      </c>
    </row>
    <row r="19" spans="1:7" x14ac:dyDescent="0.35">
      <c r="A19" s="68" t="s">
        <v>74</v>
      </c>
      <c r="B19" s="350">
        <v>40.597174518586591</v>
      </c>
      <c r="C19" s="350">
        <v>29.032519469054741</v>
      </c>
      <c r="D19" s="350">
        <v>21.952001201570912</v>
      </c>
      <c r="E19" s="350">
        <v>26.707188905430755</v>
      </c>
      <c r="F19" s="350">
        <v>54.820029060595068</v>
      </c>
      <c r="G19" s="350">
        <v>30.513728496854455</v>
      </c>
    </row>
    <row r="20" spans="1:7" x14ac:dyDescent="0.35">
      <c r="A20" s="68" t="s">
        <v>12</v>
      </c>
      <c r="B20" s="350">
        <v>38.527613400598639</v>
      </c>
      <c r="C20" s="350">
        <v>28.494219314720624</v>
      </c>
      <c r="D20" s="350">
        <v>25.955864955004309</v>
      </c>
      <c r="E20" s="350">
        <v>25.727745805787951</v>
      </c>
      <c r="F20" s="350">
        <v>52.422537315974303</v>
      </c>
      <c r="G20" s="350">
        <v>30.408860478266003</v>
      </c>
    </row>
    <row r="21" spans="1:7" x14ac:dyDescent="0.35">
      <c r="A21" s="158" t="s">
        <v>75</v>
      </c>
      <c r="B21" s="158"/>
      <c r="C21" s="158"/>
      <c r="D21" s="158"/>
      <c r="E21" s="158"/>
      <c r="F21" s="158"/>
      <c r="G21" s="158"/>
    </row>
    <row r="22" spans="1:7" x14ac:dyDescent="0.35">
      <c r="A22" s="68" t="s">
        <v>29</v>
      </c>
      <c r="B22" s="350">
        <v>37.254880723510212</v>
      </c>
      <c r="C22" s="350">
        <v>27.961728363598649</v>
      </c>
      <c r="D22" s="350">
        <v>25.480598555956746</v>
      </c>
      <c r="E22" s="350">
        <v>26.841172596159595</v>
      </c>
      <c r="F22" s="350">
        <v>52.840613185047538</v>
      </c>
      <c r="G22" s="350">
        <v>32.034684911511974</v>
      </c>
    </row>
    <row r="23" spans="1:7" x14ac:dyDescent="0.35">
      <c r="A23" s="68" t="s">
        <v>76</v>
      </c>
      <c r="B23" s="350">
        <v>29.121983584213552</v>
      </c>
      <c r="C23" s="350">
        <v>27.556235522451956</v>
      </c>
      <c r="D23" s="350">
        <v>24.674556368463303</v>
      </c>
      <c r="E23" s="350">
        <v>23.44304840531353</v>
      </c>
      <c r="F23" s="350">
        <v>47.365559659043889</v>
      </c>
      <c r="G23" s="350">
        <v>25.97518810861385</v>
      </c>
    </row>
    <row r="24" spans="1:7" x14ac:dyDescent="0.35">
      <c r="A24" s="68" t="s">
        <v>30</v>
      </c>
      <c r="B24" s="350">
        <v>0</v>
      </c>
      <c r="C24" s="350">
        <v>12.977108469355473</v>
      </c>
      <c r="D24" s="350">
        <v>21.594007372426503</v>
      </c>
      <c r="E24" s="350">
        <v>22.673117093499805</v>
      </c>
      <c r="F24" s="350">
        <v>49.125415830614578</v>
      </c>
      <c r="G24" s="350">
        <v>22.945060450849773</v>
      </c>
    </row>
    <row r="25" spans="1:7" x14ac:dyDescent="0.35">
      <c r="A25" s="68" t="s">
        <v>31</v>
      </c>
      <c r="B25" s="350">
        <v>0</v>
      </c>
      <c r="C25" s="350">
        <v>0</v>
      </c>
      <c r="D25" s="350">
        <v>24.71710221229413</v>
      </c>
      <c r="E25" s="350">
        <v>18.033807583306785</v>
      </c>
      <c r="F25" s="350">
        <v>51.831707197951125</v>
      </c>
      <c r="G25" s="350">
        <v>19.462144478826211</v>
      </c>
    </row>
    <row r="26" spans="1:7" x14ac:dyDescent="0.35">
      <c r="A26" s="68" t="s">
        <v>32</v>
      </c>
      <c r="B26" s="350">
        <v>0</v>
      </c>
      <c r="C26" s="350">
        <v>0</v>
      </c>
      <c r="D26" s="350">
        <v>0</v>
      </c>
      <c r="E26" s="350">
        <v>15.4836239564324</v>
      </c>
      <c r="F26" s="350">
        <v>44.634200238020107</v>
      </c>
      <c r="G26" s="350">
        <v>17.258207967873183</v>
      </c>
    </row>
    <row r="27" spans="1:7" x14ac:dyDescent="0.35">
      <c r="A27" s="76" t="s">
        <v>77</v>
      </c>
      <c r="B27" s="351">
        <v>37.23821139090397</v>
      </c>
      <c r="C27" s="351">
        <v>27.714258827124539</v>
      </c>
      <c r="D27" s="351">
        <v>24.273002896222714</v>
      </c>
      <c r="E27" s="351">
        <v>24.687936859799791</v>
      </c>
      <c r="F27" s="351">
        <v>52.2944781583669</v>
      </c>
      <c r="G27" s="351">
        <v>29.196666523273802</v>
      </c>
    </row>
    <row r="28" spans="1:7" s="367" customFormat="1" ht="14" x14ac:dyDescent="0.35">
      <c r="A28" s="367" t="s">
        <v>343</v>
      </c>
    </row>
  </sheetData>
  <mergeCells count="4">
    <mergeCell ref="A21:G21"/>
    <mergeCell ref="A1:G1"/>
    <mergeCell ref="A4:G4"/>
    <mergeCell ref="A16:G1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BF277-72B3-4A1F-A87F-31CEDAC43992}">
  <dimension ref="A1:O34"/>
  <sheetViews>
    <sheetView topLeftCell="A12" workbookViewId="0">
      <selection activeCell="A28" sqref="A28:XFD28"/>
    </sheetView>
  </sheetViews>
  <sheetFormatPr baseColWidth="10" defaultColWidth="11.453125" defaultRowHeight="15.5" x14ac:dyDescent="0.35"/>
  <cols>
    <col min="1" max="1" width="20.6328125" style="78" customWidth="1"/>
    <col min="2" max="2" width="10.1796875" style="78" bestFit="1" customWidth="1"/>
    <col min="3" max="3" width="11.54296875" style="78" bestFit="1" customWidth="1"/>
    <col min="4" max="4" width="18.26953125" style="78" customWidth="1"/>
    <col min="5" max="5" width="5.6328125" style="78" bestFit="1" customWidth="1"/>
    <col min="6" max="6" width="16.81640625" style="78" bestFit="1" customWidth="1"/>
    <col min="7" max="7" width="18" style="78" customWidth="1"/>
    <col min="8" max="9" width="11.54296875" style="78" bestFit="1" customWidth="1"/>
    <col min="10" max="10" width="17.08984375" style="78" customWidth="1"/>
    <col min="11" max="11" width="17.26953125" style="78" customWidth="1"/>
    <col min="12" max="12" width="11.54296875" style="78" bestFit="1" customWidth="1"/>
    <col min="13" max="13" width="16.81640625" style="78" customWidth="1"/>
    <col min="14" max="15" width="11.54296875" style="78" bestFit="1" customWidth="1"/>
    <col min="16" max="16384" width="11.453125" style="78"/>
  </cols>
  <sheetData>
    <row r="1" spans="1:15" x14ac:dyDescent="0.35">
      <c r="A1" s="164" t="s">
        <v>78</v>
      </c>
      <c r="B1" s="164"/>
      <c r="C1" s="164"/>
      <c r="D1" s="164"/>
      <c r="E1" s="164"/>
      <c r="F1" s="164"/>
      <c r="G1" s="164"/>
    </row>
    <row r="2" spans="1:15" x14ac:dyDescent="0.35">
      <c r="A2" s="1"/>
    </row>
    <row r="3" spans="1:15" ht="46.5" x14ac:dyDescent="0.35">
      <c r="A3" s="75" t="s">
        <v>224</v>
      </c>
      <c r="B3" s="117" t="s">
        <v>79</v>
      </c>
      <c r="C3" s="117" t="s">
        <v>80</v>
      </c>
      <c r="D3" s="117" t="s">
        <v>81</v>
      </c>
      <c r="E3" s="117" t="s">
        <v>82</v>
      </c>
      <c r="F3" s="117" t="s">
        <v>83</v>
      </c>
      <c r="G3" s="117" t="s">
        <v>84</v>
      </c>
      <c r="H3" s="117" t="s">
        <v>85</v>
      </c>
      <c r="I3" s="117" t="s">
        <v>86</v>
      </c>
      <c r="J3" s="117" t="s">
        <v>87</v>
      </c>
      <c r="K3" s="117" t="s">
        <v>88</v>
      </c>
      <c r="L3" s="117" t="s">
        <v>33</v>
      </c>
      <c r="M3" s="117" t="s">
        <v>89</v>
      </c>
      <c r="N3" s="117" t="s">
        <v>292</v>
      </c>
      <c r="O3" s="117" t="s">
        <v>39</v>
      </c>
    </row>
    <row r="4" spans="1:15" x14ac:dyDescent="0.35">
      <c r="A4" s="161" t="s">
        <v>0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3"/>
    </row>
    <row r="5" spans="1:15" x14ac:dyDescent="0.35">
      <c r="A5" s="64" t="s">
        <v>1</v>
      </c>
      <c r="B5" s="352">
        <v>15.996529582255349</v>
      </c>
      <c r="C5" s="352">
        <v>0.34850788759793472</v>
      </c>
      <c r="D5" s="352">
        <v>1.6011181586794094</v>
      </c>
      <c r="E5" s="352">
        <v>2.9602344536583707</v>
      </c>
      <c r="F5" s="352">
        <v>0.18412466736729854</v>
      </c>
      <c r="G5" s="352">
        <v>4.7326518234687927E-2</v>
      </c>
      <c r="H5" s="352">
        <v>0.28629536719506243</v>
      </c>
      <c r="I5" s="352">
        <v>9.5755967017433385E-2</v>
      </c>
      <c r="J5" s="352">
        <v>0.20270688748155979</v>
      </c>
      <c r="K5" s="352">
        <v>0.50265478299037747</v>
      </c>
      <c r="L5" s="352">
        <v>0.66390052769277841</v>
      </c>
      <c r="M5" s="352">
        <v>0.30004771452363016</v>
      </c>
      <c r="N5" s="352">
        <v>0.66871496763387472</v>
      </c>
      <c r="O5" s="352">
        <v>0.40068762191433122</v>
      </c>
    </row>
    <row r="6" spans="1:15" x14ac:dyDescent="0.35">
      <c r="A6" s="64" t="s">
        <v>2</v>
      </c>
      <c r="B6" s="352">
        <v>14.693959346895443</v>
      </c>
      <c r="C6" s="352">
        <v>0.48808438953970379</v>
      </c>
      <c r="D6" s="352">
        <v>2.163899421167844</v>
      </c>
      <c r="E6" s="352">
        <v>5.9111110776253959</v>
      </c>
      <c r="F6" s="352">
        <v>0.23981030174591739</v>
      </c>
      <c r="G6" s="352">
        <v>0.19206652667605817</v>
      </c>
      <c r="H6" s="352">
        <v>0.24777539109914451</v>
      </c>
      <c r="I6" s="352">
        <v>0.22474339730524659</v>
      </c>
      <c r="J6" s="352">
        <v>0.4775292550579292</v>
      </c>
      <c r="K6" s="352">
        <v>0.4233522329867444</v>
      </c>
      <c r="L6" s="352">
        <v>2.1830247206697839</v>
      </c>
      <c r="M6" s="352">
        <v>1.076239531262412</v>
      </c>
      <c r="N6" s="352">
        <v>0.36901851098464616</v>
      </c>
      <c r="O6" s="352">
        <v>0.5263561749158252</v>
      </c>
    </row>
    <row r="7" spans="1:15" x14ac:dyDescent="0.35">
      <c r="A7" s="64" t="s">
        <v>3</v>
      </c>
      <c r="B7" s="352">
        <v>16.746364963197916</v>
      </c>
      <c r="C7" s="352">
        <v>0.4161453376677387</v>
      </c>
      <c r="D7" s="352">
        <v>3.0190058400003892</v>
      </c>
      <c r="E7" s="352">
        <v>1.2443699976479896</v>
      </c>
      <c r="F7" s="352">
        <v>0.28214946998687906</v>
      </c>
      <c r="G7" s="352">
        <v>0.34603794414798461</v>
      </c>
      <c r="H7" s="352">
        <v>0.38504578594783034</v>
      </c>
      <c r="I7" s="352">
        <v>0.18853710845859586</v>
      </c>
      <c r="J7" s="352">
        <v>0.56764820400400728</v>
      </c>
      <c r="K7" s="352">
        <v>0.48434654893034379</v>
      </c>
      <c r="L7" s="352">
        <v>1.518267577441176</v>
      </c>
      <c r="M7" s="352">
        <v>1.2302660285564309</v>
      </c>
      <c r="N7" s="352">
        <v>0.61035366066432184</v>
      </c>
      <c r="O7" s="352">
        <v>0.33398458195747821</v>
      </c>
    </row>
    <row r="8" spans="1:15" x14ac:dyDescent="0.35">
      <c r="A8" s="64" t="s">
        <v>4</v>
      </c>
      <c r="B8" s="352">
        <v>11.979585642186425</v>
      </c>
      <c r="C8" s="352">
        <v>0.53616158406077241</v>
      </c>
      <c r="D8" s="352">
        <v>2.5578403205981961</v>
      </c>
      <c r="E8" s="352">
        <v>7.8626150840414146</v>
      </c>
      <c r="F8" s="352">
        <v>0.56816112386566753</v>
      </c>
      <c r="G8" s="352">
        <v>0.44860916413932389</v>
      </c>
      <c r="H8" s="352">
        <v>0.51804576005096337</v>
      </c>
      <c r="I8" s="352">
        <v>9.6097559168281679E-2</v>
      </c>
      <c r="J8" s="352">
        <v>0.27149707975725917</v>
      </c>
      <c r="K8" s="352">
        <v>1.1280248623082834</v>
      </c>
      <c r="L8" s="352">
        <v>2.7928694827078737</v>
      </c>
      <c r="M8" s="352">
        <v>2.3097830496196838</v>
      </c>
      <c r="N8" s="352">
        <v>0.49033413452740632</v>
      </c>
      <c r="O8" s="352">
        <v>1.6224154758561311</v>
      </c>
    </row>
    <row r="9" spans="1:15" x14ac:dyDescent="0.35">
      <c r="A9" s="64" t="s">
        <v>5</v>
      </c>
      <c r="B9" s="352">
        <v>22.573720797068201</v>
      </c>
      <c r="C9" s="352">
        <v>3.1076638319343992</v>
      </c>
      <c r="D9" s="352">
        <v>3.3567200277362383</v>
      </c>
      <c r="E9" s="352">
        <v>6.8183511656007196</v>
      </c>
      <c r="F9" s="352">
        <v>0.61815828826161001</v>
      </c>
      <c r="G9" s="352">
        <v>0.51607257834101528</v>
      </c>
      <c r="H9" s="352">
        <v>0.49745754225660144</v>
      </c>
      <c r="I9" s="352">
        <v>0.34700977025066526</v>
      </c>
      <c r="J9" s="352">
        <v>4.829392026091627</v>
      </c>
      <c r="K9" s="352">
        <v>0.94360521318459145</v>
      </c>
      <c r="L9" s="352">
        <v>4.9354181725710635</v>
      </c>
      <c r="M9" s="352">
        <v>6.7546677948602332</v>
      </c>
      <c r="N9" s="352">
        <v>1.3378243358833057</v>
      </c>
      <c r="O9" s="352">
        <v>1.5917131314596866</v>
      </c>
    </row>
    <row r="10" spans="1:15" x14ac:dyDescent="0.35">
      <c r="A10" s="64" t="s">
        <v>6</v>
      </c>
      <c r="B10" s="352">
        <v>59.801014638787819</v>
      </c>
      <c r="C10" s="352">
        <v>0.11654114463832221</v>
      </c>
      <c r="D10" s="352">
        <v>22.316389324696644</v>
      </c>
      <c r="E10" s="352">
        <v>22.975651473311416</v>
      </c>
      <c r="F10" s="352">
        <v>0</v>
      </c>
      <c r="G10" s="352">
        <v>3.5265745033052943E-2</v>
      </c>
      <c r="H10" s="352">
        <v>0.50484385268349707</v>
      </c>
      <c r="I10" s="352">
        <v>0.36602267097679692</v>
      </c>
      <c r="J10" s="352">
        <v>2.7600527437925253</v>
      </c>
      <c r="K10" s="352">
        <v>0.7462605243474979</v>
      </c>
      <c r="L10" s="352">
        <v>21.872020805107276</v>
      </c>
      <c r="M10" s="352">
        <v>26.533377191110063</v>
      </c>
      <c r="N10" s="352">
        <v>1.4570439413722742</v>
      </c>
      <c r="O10" s="352">
        <v>5.2234370682301849E-2</v>
      </c>
    </row>
    <row r="11" spans="1:15" x14ac:dyDescent="0.35">
      <c r="A11" s="64" t="s">
        <v>7</v>
      </c>
      <c r="B11" s="352">
        <v>13.532847710435888</v>
      </c>
      <c r="C11" s="352">
        <v>0.13939952396198022</v>
      </c>
      <c r="D11" s="352">
        <v>1.4377904038141325</v>
      </c>
      <c r="E11" s="352">
        <v>1.4577099349321645</v>
      </c>
      <c r="F11" s="352">
        <v>0.13498123666667827</v>
      </c>
      <c r="G11" s="352">
        <v>0.5136945901550336</v>
      </c>
      <c r="H11" s="352">
        <v>1.4554616179338228E-2</v>
      </c>
      <c r="I11" s="352">
        <v>0.28700230348194933</v>
      </c>
      <c r="J11" s="352">
        <v>0.14787147224345304</v>
      </c>
      <c r="K11" s="352">
        <v>0.81644460528980334</v>
      </c>
      <c r="L11" s="352">
        <v>0.42595398206220231</v>
      </c>
      <c r="M11" s="352">
        <v>0.82521896918653359</v>
      </c>
      <c r="N11" s="352">
        <v>0.21627875815423489</v>
      </c>
      <c r="O11" s="352">
        <v>0.38921297648139608</v>
      </c>
    </row>
    <row r="12" spans="1:15" x14ac:dyDescent="0.35">
      <c r="A12" s="64" t="s">
        <v>8</v>
      </c>
      <c r="B12" s="352">
        <v>25.269165384530034</v>
      </c>
      <c r="C12" s="352">
        <v>0.11083888105902306</v>
      </c>
      <c r="D12" s="352">
        <v>6.7616588860748426</v>
      </c>
      <c r="E12" s="352">
        <v>14.998251794879975</v>
      </c>
      <c r="F12" s="352">
        <v>0.54651496250546583</v>
      </c>
      <c r="G12" s="352">
        <v>10.771125766765438</v>
      </c>
      <c r="H12" s="352">
        <v>2.3477507576988823</v>
      </c>
      <c r="I12" s="352">
        <v>1.6472985241738316</v>
      </c>
      <c r="J12" s="352">
        <v>3.6344534778265554</v>
      </c>
      <c r="K12" s="352">
        <v>0.17003287006052803</v>
      </c>
      <c r="L12" s="352">
        <v>5.8483943963875937</v>
      </c>
      <c r="M12" s="352">
        <v>5.9697261717258439</v>
      </c>
      <c r="N12" s="352">
        <v>1.7796653082776261</v>
      </c>
      <c r="O12" s="352">
        <v>0</v>
      </c>
    </row>
    <row r="13" spans="1:15" x14ac:dyDescent="0.35">
      <c r="A13" s="64" t="s">
        <v>9</v>
      </c>
      <c r="B13" s="352">
        <v>9.5745139573797147</v>
      </c>
      <c r="C13" s="352">
        <v>0.35380232444848991</v>
      </c>
      <c r="D13" s="352">
        <v>1.36574286966082</v>
      </c>
      <c r="E13" s="352">
        <v>0.88405100606089426</v>
      </c>
      <c r="F13" s="352">
        <v>0.45280613592524949</v>
      </c>
      <c r="G13" s="352">
        <v>0.47763045388232728</v>
      </c>
      <c r="H13" s="352">
        <v>0.38887376579458466</v>
      </c>
      <c r="I13" s="352">
        <v>0.49027329427045696</v>
      </c>
      <c r="J13" s="352">
        <v>0.37744354136820835</v>
      </c>
      <c r="K13" s="352">
        <v>1.7321681544306342</v>
      </c>
      <c r="L13" s="352">
        <v>1.5379198760999417</v>
      </c>
      <c r="M13" s="352">
        <v>1.1359570023902954</v>
      </c>
      <c r="N13" s="352">
        <v>1.3222081194260751</v>
      </c>
      <c r="O13" s="352">
        <v>1.4489496397305237</v>
      </c>
    </row>
    <row r="14" spans="1:15" x14ac:dyDescent="0.35">
      <c r="A14" s="64" t="s">
        <v>342</v>
      </c>
      <c r="B14" s="352">
        <v>6.0308511203235025</v>
      </c>
      <c r="C14" s="352">
        <v>7.6452951486985178E-3</v>
      </c>
      <c r="D14" s="352">
        <v>0.11375009570394616</v>
      </c>
      <c r="E14" s="352">
        <v>1.5921513395607731</v>
      </c>
      <c r="F14" s="352">
        <v>0</v>
      </c>
      <c r="G14" s="352">
        <v>0</v>
      </c>
      <c r="H14" s="352">
        <v>0.11375009570394616</v>
      </c>
      <c r="I14" s="352">
        <v>0</v>
      </c>
      <c r="J14" s="352">
        <v>0</v>
      </c>
      <c r="K14" s="352">
        <v>9.201265603144558E-2</v>
      </c>
      <c r="L14" s="352">
        <v>1.1375009570394619</v>
      </c>
      <c r="M14" s="352">
        <v>0.79625066992762317</v>
      </c>
      <c r="N14" s="352">
        <v>0.34125028711183847</v>
      </c>
      <c r="O14" s="352">
        <v>0</v>
      </c>
    </row>
    <row r="15" spans="1:15" x14ac:dyDescent="0.35">
      <c r="A15" s="64" t="s">
        <v>291</v>
      </c>
      <c r="B15" s="352">
        <v>15.416452247042292</v>
      </c>
      <c r="C15" s="352">
        <v>0.10096494035435519</v>
      </c>
      <c r="D15" s="352">
        <v>1.9829629115247063</v>
      </c>
      <c r="E15" s="352">
        <v>1.812900725328646</v>
      </c>
      <c r="F15" s="352">
        <v>6.3071856258268069E-2</v>
      </c>
      <c r="G15" s="352">
        <v>0.23590187190574852</v>
      </c>
      <c r="H15" s="352">
        <v>0.21027373530323057</v>
      </c>
      <c r="I15" s="352">
        <v>0</v>
      </c>
      <c r="J15" s="352">
        <v>0.12394076966005521</v>
      </c>
      <c r="K15" s="352">
        <v>0.37947140769085314</v>
      </c>
      <c r="L15" s="352">
        <v>4.2583253752026176</v>
      </c>
      <c r="M15" s="352">
        <v>3.0107320089658094</v>
      </c>
      <c r="N15" s="352">
        <v>1.0479989822371618</v>
      </c>
      <c r="O15" s="352">
        <v>0.683572281005701</v>
      </c>
    </row>
    <row r="16" spans="1:15" x14ac:dyDescent="0.35">
      <c r="A16" s="161" t="s">
        <v>10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3"/>
    </row>
    <row r="17" spans="1:15" x14ac:dyDescent="0.35">
      <c r="A17" s="64" t="s">
        <v>11</v>
      </c>
      <c r="B17" s="352">
        <v>14.312502519232146</v>
      </c>
      <c r="C17" s="352">
        <v>0.7463577571756711</v>
      </c>
      <c r="D17" s="352">
        <v>2.2961983996110344</v>
      </c>
      <c r="E17" s="352">
        <v>3.0184217313364234</v>
      </c>
      <c r="F17" s="352">
        <v>0.41540024271747733</v>
      </c>
      <c r="G17" s="352">
        <v>0.47923283484129153</v>
      </c>
      <c r="H17" s="352">
        <v>0.43474063317630596</v>
      </c>
      <c r="I17" s="352">
        <v>0.4245502108194934</v>
      </c>
      <c r="J17" s="352">
        <v>0.98458726205657243</v>
      </c>
      <c r="K17" s="352">
        <v>1.4038169351221432</v>
      </c>
      <c r="L17" s="352">
        <v>2.2927245613958749</v>
      </c>
      <c r="M17" s="352">
        <v>2.4268026261295996</v>
      </c>
      <c r="N17" s="352">
        <v>1.1225687594987057</v>
      </c>
      <c r="O17" s="352">
        <v>1.2443377451082962</v>
      </c>
    </row>
    <row r="18" spans="1:15" x14ac:dyDescent="0.35">
      <c r="A18" s="64" t="s">
        <v>73</v>
      </c>
      <c r="B18" s="352">
        <v>9.5745139573797147</v>
      </c>
      <c r="C18" s="352">
        <v>0.40483028670581156</v>
      </c>
      <c r="D18" s="352">
        <v>1.36574286966082</v>
      </c>
      <c r="E18" s="352">
        <v>0.88405100606089426</v>
      </c>
      <c r="F18" s="352">
        <v>0.45280613592524949</v>
      </c>
      <c r="G18" s="352">
        <v>0.47763045388232728</v>
      </c>
      <c r="H18" s="352">
        <v>0.38887376579458466</v>
      </c>
      <c r="I18" s="352">
        <v>0.49027329427045696</v>
      </c>
      <c r="J18" s="352">
        <v>0.37744354136820835</v>
      </c>
      <c r="K18" s="352">
        <v>1.7321681544306342</v>
      </c>
      <c r="L18" s="352">
        <v>1.5379198760999417</v>
      </c>
      <c r="M18" s="352">
        <v>1.1359570023902954</v>
      </c>
      <c r="N18" s="352">
        <v>1.3222081194260751</v>
      </c>
      <c r="O18" s="352">
        <v>1.4489496397305237</v>
      </c>
    </row>
    <row r="19" spans="1:15" x14ac:dyDescent="0.35">
      <c r="A19" s="64" t="s">
        <v>74</v>
      </c>
      <c r="B19" s="352">
        <v>19.199348947730993</v>
      </c>
      <c r="C19" s="352">
        <v>1.0986153191161394</v>
      </c>
      <c r="D19" s="352">
        <v>3.255886930736708</v>
      </c>
      <c r="E19" s="352">
        <v>5.2198499998394823</v>
      </c>
      <c r="F19" s="352">
        <v>0.37681913319368027</v>
      </c>
      <c r="G19" s="352">
        <v>0.48088555931795113</v>
      </c>
      <c r="H19" s="352">
        <v>0.48204854329990066</v>
      </c>
      <c r="I19" s="352">
        <v>0.35676224311134896</v>
      </c>
      <c r="J19" s="352">
        <v>1.6108061911017764</v>
      </c>
      <c r="K19" s="352">
        <v>1.0651495950844747</v>
      </c>
      <c r="L19" s="352">
        <v>3.0712436591943191</v>
      </c>
      <c r="M19" s="352">
        <v>3.7582039673873471</v>
      </c>
      <c r="N19" s="352">
        <v>0.91665714103169016</v>
      </c>
      <c r="O19" s="352">
        <v>1.0332973651221351</v>
      </c>
    </row>
    <row r="20" spans="1:15" x14ac:dyDescent="0.35">
      <c r="A20" s="64" t="s">
        <v>12</v>
      </c>
      <c r="B20" s="352">
        <v>18.291602910260298</v>
      </c>
      <c r="C20" s="352">
        <v>0.80352429865474007</v>
      </c>
      <c r="D20" s="352">
        <v>3.5944457534903322</v>
      </c>
      <c r="E20" s="352">
        <v>5.7920323998993464</v>
      </c>
      <c r="F20" s="352">
        <v>0.33888586880125926</v>
      </c>
      <c r="G20" s="352">
        <v>0.3382724243250087</v>
      </c>
      <c r="H20" s="352">
        <v>0.37412519688918178</v>
      </c>
      <c r="I20" s="352">
        <v>0.18280622886722472</v>
      </c>
      <c r="J20" s="352">
        <v>1.1650562716237562</v>
      </c>
      <c r="K20" s="352">
        <v>0.62868163807735111</v>
      </c>
      <c r="L20" s="352">
        <v>3.4059717244262067</v>
      </c>
      <c r="M20" s="352">
        <v>3.423129132707408</v>
      </c>
      <c r="N20" s="352">
        <v>0.67821514704539998</v>
      </c>
      <c r="O20" s="352">
        <v>0.77313048610753066</v>
      </c>
    </row>
    <row r="21" spans="1:15" x14ac:dyDescent="0.35">
      <c r="A21" s="161" t="s">
        <v>90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3"/>
    </row>
    <row r="22" spans="1:15" x14ac:dyDescent="0.35">
      <c r="A22" s="64" t="s">
        <v>35</v>
      </c>
      <c r="B22" s="352">
        <v>25.497991070228647</v>
      </c>
      <c r="C22" s="352">
        <v>2.0375314914784148</v>
      </c>
      <c r="D22" s="352">
        <v>0.26013192272161534</v>
      </c>
      <c r="E22" s="352">
        <v>8.3023306365117477</v>
      </c>
      <c r="F22" s="352">
        <v>0.70872808227697359</v>
      </c>
      <c r="G22" s="352">
        <v>0.43340804723090665</v>
      </c>
      <c r="H22" s="352">
        <v>0.1017939094872731</v>
      </c>
      <c r="I22" s="352">
        <v>0.17836712210631114</v>
      </c>
      <c r="J22" s="352">
        <v>0.61182688751613923</v>
      </c>
      <c r="K22" s="352">
        <v>0</v>
      </c>
      <c r="L22" s="352">
        <v>2.402164831887033</v>
      </c>
      <c r="M22" s="352">
        <v>2.7971401996004324</v>
      </c>
      <c r="N22" s="352">
        <v>2.4448379677580043E-2</v>
      </c>
      <c r="O22" s="352">
        <v>1.1564221574547693</v>
      </c>
    </row>
    <row r="23" spans="1:15" x14ac:dyDescent="0.35">
      <c r="A23" s="64" t="s">
        <v>24</v>
      </c>
      <c r="B23" s="352">
        <v>20.208717068970568</v>
      </c>
      <c r="C23" s="352">
        <v>0.56514118659485413</v>
      </c>
      <c r="D23" s="352">
        <v>0.19197427240662232</v>
      </c>
      <c r="E23" s="352">
        <v>5.6609706464956755</v>
      </c>
      <c r="F23" s="352">
        <v>0.36496473170980864</v>
      </c>
      <c r="G23" s="352">
        <v>0.35397470871662268</v>
      </c>
      <c r="H23" s="352">
        <v>0.18209715388447892</v>
      </c>
      <c r="I23" s="352">
        <v>7.3482692604476374E-2</v>
      </c>
      <c r="J23" s="352">
        <v>0.98442717442837524</v>
      </c>
      <c r="K23" s="352">
        <v>2.0565388657936313E-2</v>
      </c>
      <c r="L23" s="352">
        <v>1.745843037648557</v>
      </c>
      <c r="M23" s="352">
        <v>2.5130425279166184</v>
      </c>
      <c r="N23" s="352">
        <v>3.9902814750951136E-2</v>
      </c>
      <c r="O23" s="352">
        <v>0.61108357890384046</v>
      </c>
    </row>
    <row r="24" spans="1:15" x14ac:dyDescent="0.35">
      <c r="A24" s="64" t="s">
        <v>25</v>
      </c>
      <c r="B24" s="352">
        <v>15.024305244930607</v>
      </c>
      <c r="C24" s="352">
        <v>0.26636142584289962</v>
      </c>
      <c r="D24" s="352">
        <v>0.44971720969541018</v>
      </c>
      <c r="E24" s="352">
        <v>4.3077086109355456</v>
      </c>
      <c r="F24" s="352">
        <v>0.22876253492677087</v>
      </c>
      <c r="G24" s="352">
        <v>0.21211686903270804</v>
      </c>
      <c r="H24" s="352">
        <v>0.15093965080552696</v>
      </c>
      <c r="I24" s="352">
        <v>4.1142372882164484E-2</v>
      </c>
      <c r="J24" s="352">
        <v>1.4215168884023239</v>
      </c>
      <c r="K24" s="352">
        <v>3.6880018191507581E-2</v>
      </c>
      <c r="L24" s="352">
        <v>2.8573201426490229</v>
      </c>
      <c r="M24" s="352">
        <v>2.9883199901262052</v>
      </c>
      <c r="N24" s="352">
        <v>8.9816057055339363E-2</v>
      </c>
      <c r="O24" s="352">
        <v>0.64391247117143857</v>
      </c>
    </row>
    <row r="25" spans="1:15" x14ac:dyDescent="0.35">
      <c r="A25" s="64" t="s">
        <v>26</v>
      </c>
      <c r="B25" s="352">
        <v>13.501550564246884</v>
      </c>
      <c r="C25" s="352">
        <v>0.46443099356317874</v>
      </c>
      <c r="D25" s="352">
        <v>3.7875922142626548</v>
      </c>
      <c r="E25" s="352">
        <v>3.7528349509934209</v>
      </c>
      <c r="F25" s="352">
        <v>0.22166376451103431</v>
      </c>
      <c r="G25" s="352">
        <v>0.27041404587123186</v>
      </c>
      <c r="H25" s="352">
        <v>0.29946352103384705</v>
      </c>
      <c r="I25" s="352">
        <v>0.38476029399913036</v>
      </c>
      <c r="J25" s="352">
        <v>1.294671781175827</v>
      </c>
      <c r="K25" s="352">
        <v>0.64121616159563999</v>
      </c>
      <c r="L25" s="352">
        <v>4.3060794902920918</v>
      </c>
      <c r="M25" s="352">
        <v>3.7000003980334797</v>
      </c>
      <c r="N25" s="352">
        <v>1.058070275590943</v>
      </c>
      <c r="O25" s="352">
        <v>0.84266082307358037</v>
      </c>
    </row>
    <row r="26" spans="1:15" x14ac:dyDescent="0.35">
      <c r="A26" s="64" t="s">
        <v>36</v>
      </c>
      <c r="B26" s="352">
        <v>15.275795277809593</v>
      </c>
      <c r="C26" s="352">
        <v>1.0766158536408106</v>
      </c>
      <c r="D26" s="352">
        <v>24.670585575743914</v>
      </c>
      <c r="E26" s="352">
        <v>5.3727551636371089</v>
      </c>
      <c r="F26" s="352">
        <v>0.4884034250428716</v>
      </c>
      <c r="G26" s="352">
        <v>1.2932290693185795</v>
      </c>
      <c r="H26" s="352">
        <v>3.1019051649010509</v>
      </c>
      <c r="I26" s="352">
        <v>0.25638026255252522</v>
      </c>
      <c r="J26" s="352">
        <v>1.3629953338891487</v>
      </c>
      <c r="K26" s="352">
        <v>8.7886229605875688</v>
      </c>
      <c r="L26" s="352">
        <v>1.9280611747267293</v>
      </c>
      <c r="M26" s="352">
        <v>3.1790208371398481</v>
      </c>
      <c r="N26" s="352">
        <v>4.8675868021828146</v>
      </c>
      <c r="O26" s="352">
        <v>1.7394341284620525</v>
      </c>
    </row>
    <row r="27" spans="1:15" x14ac:dyDescent="0.35">
      <c r="A27" s="79" t="s">
        <v>14</v>
      </c>
      <c r="B27" s="353">
        <v>17.346664988991854</v>
      </c>
      <c r="C27" s="353">
        <v>0.78994865904705858</v>
      </c>
      <c r="D27" s="353">
        <v>3.2861441186201996</v>
      </c>
      <c r="E27" s="353">
        <v>5.1333684703669791</v>
      </c>
      <c r="F27" s="353">
        <v>0.35705614005113112</v>
      </c>
      <c r="G27" s="353">
        <v>0.37174703521811159</v>
      </c>
      <c r="H27" s="353">
        <v>0.38851986370658426</v>
      </c>
      <c r="I27" s="353">
        <v>0.24021444513138102</v>
      </c>
      <c r="J27" s="353">
        <v>1.1221993456868571</v>
      </c>
      <c r="K27" s="353">
        <v>0.81275709843571731</v>
      </c>
      <c r="L27" s="353">
        <v>3.1416030589702428</v>
      </c>
      <c r="M27" s="353">
        <v>3.1865262311689833</v>
      </c>
      <c r="N27" s="353">
        <v>0.78373813907799228</v>
      </c>
      <c r="O27" s="353">
        <v>0.88503055497995697</v>
      </c>
    </row>
    <row r="28" spans="1:15" s="367" customFormat="1" ht="14" x14ac:dyDescent="0.35">
      <c r="A28" s="367" t="s">
        <v>343</v>
      </c>
    </row>
    <row r="29" spans="1:15" x14ac:dyDescent="0.35">
      <c r="A29" s="1"/>
    </row>
    <row r="30" spans="1:15" x14ac:dyDescent="0.35">
      <c r="A30" s="1"/>
    </row>
    <row r="31" spans="1:15" x14ac:dyDescent="0.35">
      <c r="A31" s="1"/>
    </row>
    <row r="32" spans="1:15" x14ac:dyDescent="0.35">
      <c r="A32" s="1"/>
    </row>
    <row r="34" spans="3:3" x14ac:dyDescent="0.35">
      <c r="C34" s="27"/>
    </row>
  </sheetData>
  <mergeCells count="4">
    <mergeCell ref="A16:O16"/>
    <mergeCell ref="A21:O21"/>
    <mergeCell ref="A1:G1"/>
    <mergeCell ref="A4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73680-8B41-490B-893B-4361ECC8DAFF}">
  <dimension ref="A1:F31"/>
  <sheetViews>
    <sheetView topLeftCell="A15" workbookViewId="0">
      <selection activeCell="A24" sqref="A24"/>
    </sheetView>
  </sheetViews>
  <sheetFormatPr baseColWidth="10" defaultColWidth="11.54296875" defaultRowHeight="15.5" x14ac:dyDescent="0.35"/>
  <cols>
    <col min="1" max="1" width="46.7265625" style="39" customWidth="1"/>
    <col min="2" max="2" width="22.81640625" style="39" customWidth="1"/>
    <col min="3" max="3" width="18.7265625" style="39" customWidth="1"/>
    <col min="4" max="4" width="23.453125" style="39" customWidth="1"/>
    <col min="5" max="5" width="17.81640625" style="39" customWidth="1"/>
    <col min="6" max="16384" width="11.54296875" style="39"/>
  </cols>
  <sheetData>
    <row r="1" spans="1:6" x14ac:dyDescent="0.35">
      <c r="A1" s="5" t="s">
        <v>91</v>
      </c>
      <c r="B1" s="5"/>
      <c r="C1" s="5"/>
      <c r="D1" s="5"/>
      <c r="E1" s="5"/>
      <c r="F1" s="5"/>
    </row>
    <row r="2" spans="1:6" x14ac:dyDescent="0.35">
      <c r="A2" s="1"/>
      <c r="B2" s="1"/>
      <c r="C2" s="1"/>
      <c r="D2" s="1"/>
      <c r="E2" s="1"/>
      <c r="F2" s="1"/>
    </row>
    <row r="3" spans="1:6" x14ac:dyDescent="0.35">
      <c r="A3" s="77" t="s">
        <v>224</v>
      </c>
      <c r="B3" s="77" t="s">
        <v>344</v>
      </c>
      <c r="C3" s="77" t="s">
        <v>92</v>
      </c>
      <c r="D3" s="77" t="s">
        <v>345</v>
      </c>
      <c r="E3" s="1"/>
      <c r="F3" s="1"/>
    </row>
    <row r="4" spans="1:6" x14ac:dyDescent="0.35">
      <c r="A4" s="165" t="s">
        <v>0</v>
      </c>
      <c r="B4" s="165"/>
      <c r="C4" s="165"/>
      <c r="D4" s="165"/>
      <c r="E4" s="1"/>
      <c r="F4" s="1"/>
    </row>
    <row r="5" spans="1:6" x14ac:dyDescent="0.35">
      <c r="A5" s="64" t="s">
        <v>1</v>
      </c>
      <c r="B5" s="354">
        <v>99.20236762195249</v>
      </c>
      <c r="C5" s="355">
        <v>0.62218576393922209</v>
      </c>
      <c r="D5" s="355">
        <v>0.17544661410826412</v>
      </c>
      <c r="E5" s="1"/>
      <c r="F5" s="1"/>
    </row>
    <row r="6" spans="1:6" x14ac:dyDescent="0.35">
      <c r="A6" s="64" t="s">
        <v>2</v>
      </c>
      <c r="B6" s="354">
        <v>88.336659744271387</v>
      </c>
      <c r="C6" s="355">
        <v>11.287363633809457</v>
      </c>
      <c r="D6" s="355">
        <v>0.37597662191933012</v>
      </c>
      <c r="E6" s="1"/>
      <c r="F6" s="1"/>
    </row>
    <row r="7" spans="1:6" x14ac:dyDescent="0.35">
      <c r="A7" s="64" t="s">
        <v>3</v>
      </c>
      <c r="B7" s="354">
        <v>90.867434914779338</v>
      </c>
      <c r="C7" s="355">
        <v>6.6249664438802469</v>
      </c>
      <c r="D7" s="355">
        <v>2.5075986413405191</v>
      </c>
      <c r="E7" s="1"/>
      <c r="F7" s="1"/>
    </row>
    <row r="8" spans="1:6" x14ac:dyDescent="0.35">
      <c r="A8" s="64" t="s">
        <v>4</v>
      </c>
      <c r="B8" s="354">
        <v>70.031537342976222</v>
      </c>
      <c r="C8" s="355">
        <v>29.689436452678947</v>
      </c>
      <c r="D8" s="355">
        <v>0.27902620434461661</v>
      </c>
      <c r="E8" s="1"/>
      <c r="F8" s="1"/>
    </row>
    <row r="9" spans="1:6" x14ac:dyDescent="0.35">
      <c r="A9" s="64" t="s">
        <v>5</v>
      </c>
      <c r="B9" s="354">
        <v>84.252594802410584</v>
      </c>
      <c r="C9" s="355">
        <v>9.0930205564134532</v>
      </c>
      <c r="D9" s="355">
        <v>6.6543846411757448</v>
      </c>
      <c r="E9" s="1"/>
      <c r="F9" s="1"/>
    </row>
    <row r="10" spans="1:6" x14ac:dyDescent="0.35">
      <c r="A10" s="64" t="s">
        <v>6</v>
      </c>
      <c r="B10" s="354">
        <v>94.571525598989766</v>
      </c>
      <c r="C10" s="355">
        <v>5.4013973026906017</v>
      </c>
      <c r="D10" s="355">
        <v>2.7077098319303175E-2</v>
      </c>
      <c r="E10" s="1"/>
      <c r="F10" s="1"/>
    </row>
    <row r="11" spans="1:6" x14ac:dyDescent="0.35">
      <c r="A11" s="64" t="s">
        <v>7</v>
      </c>
      <c r="B11" s="354">
        <v>92.080794966988478</v>
      </c>
      <c r="C11" s="355">
        <v>4.3640731896557705</v>
      </c>
      <c r="D11" s="355">
        <v>3.555131843355829</v>
      </c>
      <c r="E11" s="1"/>
      <c r="F11" s="1"/>
    </row>
    <row r="12" spans="1:6" x14ac:dyDescent="0.35">
      <c r="A12" s="64" t="s">
        <v>8</v>
      </c>
      <c r="B12" s="354">
        <v>98.367515447545571</v>
      </c>
      <c r="C12" s="355">
        <v>0.18619013463441805</v>
      </c>
      <c r="D12" s="355">
        <v>1.4462944178201014</v>
      </c>
      <c r="E12" s="1"/>
      <c r="F12" s="1"/>
    </row>
    <row r="13" spans="1:6" x14ac:dyDescent="0.35">
      <c r="A13" s="64" t="s">
        <v>9</v>
      </c>
      <c r="B13" s="354">
        <v>87.940398804573434</v>
      </c>
      <c r="C13" s="355">
        <v>4.6757379851653953</v>
      </c>
      <c r="D13" s="355">
        <v>7.3838632102611097</v>
      </c>
      <c r="E13" s="1"/>
      <c r="F13" s="1"/>
    </row>
    <row r="14" spans="1:6" x14ac:dyDescent="0.35">
      <c r="A14" s="64" t="s">
        <v>342</v>
      </c>
      <c r="B14" s="354">
        <v>96.982423431719027</v>
      </c>
      <c r="C14" s="355">
        <v>3.0175765682810005</v>
      </c>
      <c r="D14" s="355">
        <v>0</v>
      </c>
      <c r="E14" s="1"/>
      <c r="F14" s="1"/>
    </row>
    <row r="15" spans="1:6" x14ac:dyDescent="0.35">
      <c r="A15" s="64" t="s">
        <v>291</v>
      </c>
      <c r="B15" s="354">
        <v>99.657281825574131</v>
      </c>
      <c r="C15" s="355">
        <v>0.34271817442586022</v>
      </c>
      <c r="D15" s="355">
        <v>0</v>
      </c>
      <c r="E15" s="1"/>
      <c r="F15" s="1"/>
    </row>
    <row r="16" spans="1:6" x14ac:dyDescent="0.35">
      <c r="A16" s="165" t="s">
        <v>10</v>
      </c>
      <c r="B16" s="165"/>
      <c r="C16" s="165"/>
      <c r="D16" s="165"/>
      <c r="E16" s="1"/>
      <c r="F16" s="1"/>
    </row>
    <row r="17" spans="1:6" x14ac:dyDescent="0.35">
      <c r="A17" s="64" t="s">
        <v>11</v>
      </c>
      <c r="B17" s="354">
        <v>88.009345913397397</v>
      </c>
      <c r="C17" s="355">
        <v>5.1175041546986826</v>
      </c>
      <c r="D17" s="355">
        <v>6.873149931903737</v>
      </c>
      <c r="E17" s="1"/>
      <c r="F17" s="1"/>
    </row>
    <row r="18" spans="1:6" x14ac:dyDescent="0.35">
      <c r="A18" s="64" t="s">
        <v>73</v>
      </c>
      <c r="B18" s="354">
        <v>87.940398804573434</v>
      </c>
      <c r="C18" s="354">
        <v>4.6757379851653953</v>
      </c>
      <c r="D18" s="354">
        <v>7.3838632102611097</v>
      </c>
      <c r="E18" s="1"/>
      <c r="F18" s="1"/>
    </row>
    <row r="19" spans="1:6" x14ac:dyDescent="0.35">
      <c r="A19" s="64" t="s">
        <v>74</v>
      </c>
      <c r="B19" s="354">
        <v>88.056378530449223</v>
      </c>
      <c r="C19" s="355">
        <v>5.4188571690986844</v>
      </c>
      <c r="D19" s="355">
        <v>6.5247643004514186</v>
      </c>
      <c r="E19" s="1"/>
      <c r="F19" s="1"/>
    </row>
    <row r="20" spans="1:6" x14ac:dyDescent="0.35">
      <c r="A20" s="64" t="s">
        <v>12</v>
      </c>
      <c r="B20" s="354">
        <v>86.35912587365884</v>
      </c>
      <c r="C20" s="355">
        <v>12.386770633942062</v>
      </c>
      <c r="D20" s="355">
        <v>1.2541034923987822</v>
      </c>
      <c r="E20" s="1"/>
      <c r="F20" s="1"/>
    </row>
    <row r="21" spans="1:6" x14ac:dyDescent="0.35">
      <c r="A21" s="165" t="s">
        <v>75</v>
      </c>
      <c r="B21" s="165"/>
      <c r="C21" s="165"/>
      <c r="D21" s="165"/>
      <c r="E21" s="1"/>
      <c r="F21" s="1"/>
    </row>
    <row r="22" spans="1:6" x14ac:dyDescent="0.35">
      <c r="A22" s="64" t="s">
        <v>29</v>
      </c>
      <c r="B22" s="354">
        <v>87.110163759742207</v>
      </c>
      <c r="C22" s="355">
        <v>11.475363399268563</v>
      </c>
      <c r="D22" s="355">
        <v>1.4144728409891154</v>
      </c>
      <c r="E22" s="1"/>
      <c r="F22" s="1"/>
    </row>
    <row r="23" spans="1:6" x14ac:dyDescent="0.35">
      <c r="A23" s="64" t="s">
        <v>76</v>
      </c>
      <c r="B23" s="354">
        <v>79.788785647552046</v>
      </c>
      <c r="C23" s="355">
        <v>12.944430404038194</v>
      </c>
      <c r="D23" s="355">
        <v>7.2667839484097625</v>
      </c>
      <c r="E23" s="1"/>
      <c r="F23" s="1"/>
    </row>
    <row r="24" spans="1:6" x14ac:dyDescent="0.35">
      <c r="A24" s="64" t="s">
        <v>30</v>
      </c>
      <c r="B24" s="354">
        <v>88.138125430659443</v>
      </c>
      <c r="C24" s="355">
        <v>6.8292514372994546</v>
      </c>
      <c r="D24" s="355">
        <v>5.0326231320410963</v>
      </c>
      <c r="E24" s="1"/>
      <c r="F24" s="1"/>
    </row>
    <row r="25" spans="1:6" x14ac:dyDescent="0.35">
      <c r="A25" s="64" t="s">
        <v>31</v>
      </c>
      <c r="B25" s="354">
        <v>90.725144440396662</v>
      </c>
      <c r="C25" s="355">
        <v>5.2094326410565088</v>
      </c>
      <c r="D25" s="355">
        <v>4.0654229185468873</v>
      </c>
      <c r="E25" s="1"/>
      <c r="F25" s="1"/>
    </row>
    <row r="26" spans="1:6" x14ac:dyDescent="0.35">
      <c r="A26" s="64" t="s">
        <v>32</v>
      </c>
      <c r="B26" s="354">
        <v>93.238400395352969</v>
      </c>
      <c r="C26" s="355">
        <v>0</v>
      </c>
      <c r="D26" s="355">
        <v>6.7615996046469906</v>
      </c>
      <c r="E26" s="1"/>
      <c r="F26" s="1"/>
    </row>
    <row r="27" spans="1:6" x14ac:dyDescent="0.35">
      <c r="A27" s="165" t="s">
        <v>93</v>
      </c>
      <c r="B27" s="165"/>
      <c r="C27" s="165"/>
      <c r="D27" s="165"/>
      <c r="E27" s="1"/>
      <c r="F27" s="1"/>
    </row>
    <row r="28" spans="1:6" x14ac:dyDescent="0.35">
      <c r="A28" s="64" t="s">
        <v>17</v>
      </c>
      <c r="B28" s="354">
        <v>86.251012655587047</v>
      </c>
      <c r="C28" s="355">
        <v>10.836227637561958</v>
      </c>
      <c r="D28" s="355">
        <v>2.9127597068511291</v>
      </c>
      <c r="E28" s="1"/>
      <c r="F28" s="1"/>
    </row>
    <row r="29" spans="1:6" x14ac:dyDescent="0.35">
      <c r="A29" s="64" t="s">
        <v>94</v>
      </c>
      <c r="B29" s="354">
        <v>87.155103065684642</v>
      </c>
      <c r="C29" s="355">
        <v>10.595222471737493</v>
      </c>
      <c r="D29" s="355">
        <v>2.2496744625782972</v>
      </c>
      <c r="E29" s="1"/>
      <c r="F29" s="1"/>
    </row>
    <row r="30" spans="1:6" x14ac:dyDescent="0.35">
      <c r="A30" s="79" t="s">
        <v>14</v>
      </c>
      <c r="B30" s="356">
        <v>86.740756778976376</v>
      </c>
      <c r="C30" s="357">
        <v>10.705675579547815</v>
      </c>
      <c r="D30" s="357">
        <v>2.5535676414757367</v>
      </c>
      <c r="E30" s="1"/>
      <c r="F30" s="1"/>
    </row>
    <row r="31" spans="1:6" s="371" customFormat="1" ht="14" x14ac:dyDescent="0.3">
      <c r="B31" s="372" t="s">
        <v>343</v>
      </c>
    </row>
  </sheetData>
  <mergeCells count="4">
    <mergeCell ref="A21:D21"/>
    <mergeCell ref="A27:D27"/>
    <mergeCell ref="A4:D4"/>
    <mergeCell ref="A16:D1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E095-5540-4E05-B674-5AC3E94D6D13}">
  <dimension ref="A1:L29"/>
  <sheetViews>
    <sheetView topLeftCell="A13" workbookViewId="0">
      <selection activeCell="A29" sqref="A29:XFD29"/>
    </sheetView>
  </sheetViews>
  <sheetFormatPr baseColWidth="10" defaultColWidth="11.54296875" defaultRowHeight="15.5" x14ac:dyDescent="0.35"/>
  <cols>
    <col min="1" max="1" width="24" style="39" customWidth="1"/>
    <col min="2" max="12" width="18.26953125" style="39" customWidth="1"/>
    <col min="13" max="16384" width="11.54296875" style="39"/>
  </cols>
  <sheetData>
    <row r="1" spans="1:12" ht="38.25" customHeight="1" x14ac:dyDescent="0.35">
      <c r="A1" s="159" t="s">
        <v>95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6" thickBot="1" x14ac:dyDescent="0.4"/>
    <row r="3" spans="1:12" ht="14.4" customHeight="1" x14ac:dyDescent="0.35">
      <c r="A3" s="171" t="s">
        <v>224</v>
      </c>
      <c r="B3" s="169" t="s">
        <v>96</v>
      </c>
      <c r="C3" s="169" t="s">
        <v>97</v>
      </c>
      <c r="D3" s="169" t="s">
        <v>98</v>
      </c>
      <c r="E3" s="169" t="s">
        <v>99</v>
      </c>
      <c r="F3" s="169" t="s">
        <v>100</v>
      </c>
      <c r="G3" s="169" t="s">
        <v>101</v>
      </c>
      <c r="H3" s="169" t="s">
        <v>102</v>
      </c>
      <c r="I3" s="169" t="s">
        <v>103</v>
      </c>
      <c r="J3" s="169" t="s">
        <v>104</v>
      </c>
      <c r="K3" s="169" t="s">
        <v>105</v>
      </c>
      <c r="L3" s="169" t="s">
        <v>106</v>
      </c>
    </row>
    <row r="4" spans="1:12" ht="16" thickBot="1" x14ac:dyDescent="0.4">
      <c r="A4" s="172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</row>
    <row r="5" spans="1:12" ht="17.25" customHeight="1" thickBot="1" x14ac:dyDescent="0.4">
      <c r="A5" s="166" t="s">
        <v>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8"/>
    </row>
    <row r="6" spans="1:12" ht="16" thickBot="1" x14ac:dyDescent="0.4">
      <c r="A6" s="118" t="s">
        <v>1</v>
      </c>
      <c r="B6" s="358">
        <v>4.1479618917071699</v>
      </c>
      <c r="C6" s="358">
        <v>83.271167316212697</v>
      </c>
      <c r="D6" s="358">
        <v>4.7419694481568584</v>
      </c>
      <c r="E6" s="358">
        <v>0.67928726057153854</v>
      </c>
      <c r="F6" s="358">
        <v>3.2864260387276905</v>
      </c>
      <c r="G6" s="358">
        <v>2.8747227724614994</v>
      </c>
      <c r="H6" s="358">
        <v>0.62218576393922209</v>
      </c>
      <c r="I6" s="358">
        <v>0.17544661410826412</v>
      </c>
      <c r="J6" s="358">
        <v>0</v>
      </c>
      <c r="K6" s="358">
        <v>0.11074440293826243</v>
      </c>
      <c r="L6" s="358">
        <v>9.0088491176776989E-2</v>
      </c>
    </row>
    <row r="7" spans="1:12" ht="16" thickBot="1" x14ac:dyDescent="0.4">
      <c r="A7" s="118" t="s">
        <v>2</v>
      </c>
      <c r="B7" s="358">
        <v>4.3343028480816219</v>
      </c>
      <c r="C7" s="358">
        <v>63.654379003696512</v>
      </c>
      <c r="D7" s="358">
        <v>6.2330750545568243</v>
      </c>
      <c r="E7" s="358">
        <v>1.2256505267730919</v>
      </c>
      <c r="F7" s="358">
        <v>3.1855386752721779</v>
      </c>
      <c r="G7" s="358">
        <v>8.3952188903510798</v>
      </c>
      <c r="H7" s="358">
        <v>11.287363633809457</v>
      </c>
      <c r="I7" s="358">
        <v>0.37597662191933012</v>
      </c>
      <c r="J7" s="358">
        <v>1.0758567267274739</v>
      </c>
      <c r="K7" s="358">
        <v>0.20093426314210353</v>
      </c>
      <c r="L7" s="358">
        <v>3.1703755670486548E-2</v>
      </c>
    </row>
    <row r="8" spans="1:12" ht="16" thickBot="1" x14ac:dyDescent="0.4">
      <c r="A8" s="118" t="s">
        <v>3</v>
      </c>
      <c r="B8" s="358">
        <v>5.065588495971082</v>
      </c>
      <c r="C8" s="358">
        <v>54.422113481931568</v>
      </c>
      <c r="D8" s="358">
        <v>8.1770208968378277</v>
      </c>
      <c r="E8" s="358">
        <v>0.1452467706573865</v>
      </c>
      <c r="F8" s="358">
        <v>12.170613582334818</v>
      </c>
      <c r="G8" s="358">
        <v>9.2981391437131684</v>
      </c>
      <c r="H8" s="358">
        <v>6.6249664438802469</v>
      </c>
      <c r="I8" s="358">
        <v>2.5075986413405191</v>
      </c>
      <c r="J8" s="358">
        <v>0.32898199846198783</v>
      </c>
      <c r="K8" s="358">
        <v>0.36597203334360706</v>
      </c>
      <c r="L8" s="358">
        <v>0.89375851152789532</v>
      </c>
    </row>
    <row r="9" spans="1:12" ht="16" thickBot="1" x14ac:dyDescent="0.4">
      <c r="A9" s="118" t="s">
        <v>4</v>
      </c>
      <c r="B9" s="358">
        <v>4.0523982586664742</v>
      </c>
      <c r="C9" s="358">
        <v>60.14128657148531</v>
      </c>
      <c r="D9" s="358">
        <v>3.9086223940997491</v>
      </c>
      <c r="E9" s="358">
        <v>0</v>
      </c>
      <c r="F9" s="358">
        <v>0.82772381075620882</v>
      </c>
      <c r="G9" s="358">
        <v>0.36018466838095209</v>
      </c>
      <c r="H9" s="358">
        <v>29.689436452678947</v>
      </c>
      <c r="I9" s="358">
        <v>0.27902620434461661</v>
      </c>
      <c r="J9" s="358">
        <v>0.32686762540780129</v>
      </c>
      <c r="K9" s="358">
        <v>0</v>
      </c>
      <c r="L9" s="358">
        <v>0.41445401417972055</v>
      </c>
    </row>
    <row r="10" spans="1:12" ht="16" thickBot="1" x14ac:dyDescent="0.4">
      <c r="A10" s="118" t="s">
        <v>5</v>
      </c>
      <c r="B10" s="358">
        <v>10.745239126156131</v>
      </c>
      <c r="C10" s="358">
        <v>52.759284204518529</v>
      </c>
      <c r="D10" s="358">
        <v>6.8745269560373856</v>
      </c>
      <c r="E10" s="358">
        <v>6.7649784209184508E-2</v>
      </c>
      <c r="F10" s="358">
        <v>6.3021857755650039</v>
      </c>
      <c r="G10" s="358">
        <v>2.4072284294459916</v>
      </c>
      <c r="H10" s="358">
        <v>9.0930205564134532</v>
      </c>
      <c r="I10" s="358">
        <v>6.6543846411757448</v>
      </c>
      <c r="J10" s="358">
        <v>0</v>
      </c>
      <c r="K10" s="358">
        <v>0.72812302405502149</v>
      </c>
      <c r="L10" s="358">
        <v>4.3683575024233345</v>
      </c>
    </row>
    <row r="11" spans="1:12" ht="16" thickBot="1" x14ac:dyDescent="0.4">
      <c r="A11" s="118" t="s">
        <v>6</v>
      </c>
      <c r="B11" s="358">
        <v>14.404278791432828</v>
      </c>
      <c r="C11" s="358">
        <v>77.260376482647786</v>
      </c>
      <c r="D11" s="358">
        <v>1.7153479585240705</v>
      </c>
      <c r="E11" s="358">
        <v>0</v>
      </c>
      <c r="F11" s="358">
        <v>0.12529565795841538</v>
      </c>
      <c r="G11" s="358">
        <v>0</v>
      </c>
      <c r="H11" s="358">
        <v>5.4013973026906017</v>
      </c>
      <c r="I11" s="358">
        <v>2.7077098319303175E-2</v>
      </c>
      <c r="J11" s="358">
        <v>0</v>
      </c>
      <c r="K11" s="358">
        <v>1.0662267084266521</v>
      </c>
      <c r="L11" s="358">
        <v>0</v>
      </c>
    </row>
    <row r="12" spans="1:12" ht="16" thickBot="1" x14ac:dyDescent="0.4">
      <c r="A12" s="118" t="s">
        <v>7</v>
      </c>
      <c r="B12" s="358">
        <v>13.346990435704834</v>
      </c>
      <c r="C12" s="358">
        <v>71.455632661423778</v>
      </c>
      <c r="D12" s="358">
        <v>6.0958349281081174</v>
      </c>
      <c r="E12" s="358">
        <v>0</v>
      </c>
      <c r="F12" s="358">
        <v>0.58257009504795831</v>
      </c>
      <c r="G12" s="358">
        <v>0.21548226084752856</v>
      </c>
      <c r="H12" s="358">
        <v>4.3640731896557705</v>
      </c>
      <c r="I12" s="358">
        <v>3.555131843355829</v>
      </c>
      <c r="J12" s="358">
        <v>0</v>
      </c>
      <c r="K12" s="358">
        <v>0</v>
      </c>
      <c r="L12" s="358">
        <v>0.3842845858562593</v>
      </c>
    </row>
    <row r="13" spans="1:12" ht="16" thickBot="1" x14ac:dyDescent="0.4">
      <c r="A13" s="118" t="s">
        <v>8</v>
      </c>
      <c r="B13" s="358">
        <v>0.37118100939098292</v>
      </c>
      <c r="C13" s="358">
        <v>42.412745236428258</v>
      </c>
      <c r="D13" s="358">
        <v>54.588102313291621</v>
      </c>
      <c r="E13" s="358">
        <v>0</v>
      </c>
      <c r="F13" s="358">
        <v>0.44891154309068848</v>
      </c>
      <c r="G13" s="358">
        <v>0.54657534534402585</v>
      </c>
      <c r="H13" s="358">
        <v>0.18619013463441805</v>
      </c>
      <c r="I13" s="358">
        <v>1.4462944178201014</v>
      </c>
      <c r="J13" s="358">
        <v>0</v>
      </c>
      <c r="K13" s="358">
        <v>0</v>
      </c>
      <c r="L13" s="358">
        <v>0</v>
      </c>
    </row>
    <row r="14" spans="1:12" ht="16" thickBot="1" x14ac:dyDescent="0.4">
      <c r="A14" s="118" t="s">
        <v>9</v>
      </c>
      <c r="B14" s="358">
        <v>16.208797664519778</v>
      </c>
      <c r="C14" s="358">
        <v>32.922792290890385</v>
      </c>
      <c r="D14" s="358">
        <v>19.286243158380113</v>
      </c>
      <c r="E14" s="358">
        <v>1.573845035066139</v>
      </c>
      <c r="F14" s="358">
        <v>5.075763534824949</v>
      </c>
      <c r="G14" s="358">
        <v>11.936902903819071</v>
      </c>
      <c r="H14" s="358">
        <v>4.6757379851653953</v>
      </c>
      <c r="I14" s="358">
        <v>7.3838632102611097</v>
      </c>
      <c r="J14" s="358">
        <v>0.35475605473614163</v>
      </c>
      <c r="K14" s="358">
        <v>0.32126373591001078</v>
      </c>
      <c r="L14" s="358">
        <v>0.26003442642683666</v>
      </c>
    </row>
    <row r="15" spans="1:12" ht="16" thickBot="1" x14ac:dyDescent="0.4">
      <c r="A15" s="116" t="s">
        <v>342</v>
      </c>
      <c r="B15" s="358">
        <v>0</v>
      </c>
      <c r="C15" s="358">
        <v>96.982423431719027</v>
      </c>
      <c r="D15" s="358">
        <v>0</v>
      </c>
      <c r="E15" s="358">
        <v>0</v>
      </c>
      <c r="F15" s="358">
        <v>0</v>
      </c>
      <c r="G15" s="358">
        <v>0</v>
      </c>
      <c r="H15" s="358">
        <v>3.0175765682810005</v>
      </c>
      <c r="I15" s="358">
        <v>0</v>
      </c>
      <c r="J15" s="358">
        <v>0</v>
      </c>
      <c r="K15" s="358">
        <v>0</v>
      </c>
      <c r="L15" s="358">
        <v>0</v>
      </c>
    </row>
    <row r="16" spans="1:12" ht="16" thickBot="1" x14ac:dyDescent="0.4">
      <c r="A16" s="116" t="s">
        <v>291</v>
      </c>
      <c r="B16" s="358">
        <v>0.61747915215133076</v>
      </c>
      <c r="C16" s="358">
        <v>79.047631235816681</v>
      </c>
      <c r="D16" s="358">
        <v>17.862824595103319</v>
      </c>
      <c r="E16" s="358">
        <v>0</v>
      </c>
      <c r="F16" s="358">
        <v>0.47441881391323115</v>
      </c>
      <c r="G16" s="358">
        <v>0</v>
      </c>
      <c r="H16" s="358">
        <v>0.34271817442586022</v>
      </c>
      <c r="I16" s="358">
        <v>0</v>
      </c>
      <c r="J16" s="358">
        <v>0</v>
      </c>
      <c r="K16" s="358">
        <v>0</v>
      </c>
      <c r="L16" s="358">
        <v>1.6549280285895609</v>
      </c>
    </row>
    <row r="17" spans="1:12" ht="16" thickBot="1" x14ac:dyDescent="0.4">
      <c r="A17" s="166" t="s">
        <v>10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8"/>
    </row>
    <row r="18" spans="1:12" ht="16" thickBot="1" x14ac:dyDescent="0.4">
      <c r="A18" s="118" t="s">
        <v>11</v>
      </c>
      <c r="B18" s="358">
        <v>17.858219770791848</v>
      </c>
      <c r="C18" s="358">
        <v>37.495006298873498</v>
      </c>
      <c r="D18" s="358">
        <v>15.583809481395097</v>
      </c>
      <c r="E18" s="358">
        <v>0.73687358404144776</v>
      </c>
      <c r="F18" s="358">
        <v>5.1397945866276951</v>
      </c>
      <c r="G18" s="358">
        <v>9.7744674568874448</v>
      </c>
      <c r="H18" s="358">
        <v>5.1175041546986826</v>
      </c>
      <c r="I18" s="358">
        <v>6.873149931903737</v>
      </c>
      <c r="J18" s="358">
        <v>0.49754387109541959</v>
      </c>
      <c r="K18" s="358">
        <v>0.26961545498868894</v>
      </c>
      <c r="L18" s="358">
        <v>0.65401540869624286</v>
      </c>
    </row>
    <row r="19" spans="1:12" ht="16" thickBot="1" x14ac:dyDescent="0.4">
      <c r="A19" s="118" t="s">
        <v>73</v>
      </c>
      <c r="B19" s="358">
        <v>16.208797664519778</v>
      </c>
      <c r="C19" s="358">
        <v>32.922792290890385</v>
      </c>
      <c r="D19" s="358">
        <v>19.286243158380113</v>
      </c>
      <c r="E19" s="358">
        <v>1.573845035066139</v>
      </c>
      <c r="F19" s="358">
        <v>5.075763534824949</v>
      </c>
      <c r="G19" s="358">
        <v>11.936902903819071</v>
      </c>
      <c r="H19" s="358">
        <v>4.6757379851653953</v>
      </c>
      <c r="I19" s="358">
        <v>7.3838632102611097</v>
      </c>
      <c r="J19" s="358">
        <v>0.35475605473614163</v>
      </c>
      <c r="K19" s="358">
        <v>0.32126373591001078</v>
      </c>
      <c r="L19" s="358">
        <v>0.26003442642683666</v>
      </c>
    </row>
    <row r="20" spans="1:12" ht="16" thickBot="1" x14ac:dyDescent="0.4">
      <c r="A20" s="118" t="s">
        <v>74</v>
      </c>
      <c r="B20" s="358">
        <v>18.983381356316244</v>
      </c>
      <c r="C20" s="358">
        <v>40.613965080265245</v>
      </c>
      <c r="D20" s="358">
        <v>13.058175727333834</v>
      </c>
      <c r="E20" s="358">
        <v>0.16592929919608979</v>
      </c>
      <c r="F20" s="358">
        <v>5.1834736906576326</v>
      </c>
      <c r="G20" s="358">
        <v>8.2993512408431496</v>
      </c>
      <c r="H20" s="358">
        <v>5.4188571690986844</v>
      </c>
      <c r="I20" s="358">
        <v>6.5247643004514186</v>
      </c>
      <c r="J20" s="358">
        <v>0.59494729817297154</v>
      </c>
      <c r="K20" s="358">
        <v>0.23438332039435483</v>
      </c>
      <c r="L20" s="358">
        <v>0.92277151726969842</v>
      </c>
    </row>
    <row r="21" spans="1:12" ht="16" thickBot="1" x14ac:dyDescent="0.4">
      <c r="A21" s="118" t="s">
        <v>12</v>
      </c>
      <c r="B21" s="358">
        <v>4.7673980161360827</v>
      </c>
      <c r="C21" s="358">
        <v>67.482125676148272</v>
      </c>
      <c r="D21" s="358">
        <v>4.9012418634357715</v>
      </c>
      <c r="E21" s="358">
        <v>0.33347679475926756</v>
      </c>
      <c r="F21" s="358">
        <v>4.200131348921059</v>
      </c>
      <c r="G21" s="358">
        <v>2.818346180172294</v>
      </c>
      <c r="H21" s="358">
        <v>12.386770633942062</v>
      </c>
      <c r="I21" s="358">
        <v>1.2541034923987822</v>
      </c>
      <c r="J21" s="358">
        <v>0.21490960010813073</v>
      </c>
      <c r="K21" s="358">
        <v>0.39197031247652075</v>
      </c>
      <c r="L21" s="358">
        <v>1.2495260815014471</v>
      </c>
    </row>
    <row r="22" spans="1:12" ht="16" thickBot="1" x14ac:dyDescent="0.4">
      <c r="A22" s="166" t="s">
        <v>75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8"/>
    </row>
    <row r="23" spans="1:12" ht="16" thickBot="1" x14ac:dyDescent="0.4">
      <c r="A23" s="118" t="s">
        <v>29</v>
      </c>
      <c r="B23" s="358">
        <v>15.388663056135011</v>
      </c>
      <c r="C23" s="358">
        <v>50.495808819734364</v>
      </c>
      <c r="D23" s="358">
        <v>9.6832555716190232</v>
      </c>
      <c r="E23" s="358">
        <v>0.40450816235273651</v>
      </c>
      <c r="F23" s="358">
        <v>4.3337020156280657</v>
      </c>
      <c r="G23" s="358">
        <v>3.9267686505224852</v>
      </c>
      <c r="H23" s="358">
        <v>11.475363399268563</v>
      </c>
      <c r="I23" s="358">
        <v>1.4144728409891154</v>
      </c>
      <c r="J23" s="358">
        <v>1.8638744356609342E-2</v>
      </c>
      <c r="K23" s="358">
        <v>0.46785407797639395</v>
      </c>
      <c r="L23" s="358">
        <v>2.3909646614175006</v>
      </c>
    </row>
    <row r="24" spans="1:12" ht="16" thickBot="1" x14ac:dyDescent="0.4">
      <c r="A24" s="118" t="s">
        <v>76</v>
      </c>
      <c r="B24" s="358">
        <v>18.127340149725399</v>
      </c>
      <c r="C24" s="358">
        <v>34.016127908292496</v>
      </c>
      <c r="D24" s="358">
        <v>14.40288405291121</v>
      </c>
      <c r="E24" s="358">
        <v>0.9814505248722819</v>
      </c>
      <c r="F24" s="358">
        <v>4.6390461681684956</v>
      </c>
      <c r="G24" s="358">
        <v>4.9996773946648965</v>
      </c>
      <c r="H24" s="358">
        <v>12.944430404038194</v>
      </c>
      <c r="I24" s="358">
        <v>7.2667839484097625</v>
      </c>
      <c r="J24" s="358">
        <v>0</v>
      </c>
      <c r="K24" s="358">
        <v>0.1033177458815594</v>
      </c>
      <c r="L24" s="358">
        <v>2.5189417030357024</v>
      </c>
    </row>
    <row r="25" spans="1:12" ht="16" thickBot="1" x14ac:dyDescent="0.4">
      <c r="A25" s="118" t="s">
        <v>30</v>
      </c>
      <c r="B25" s="358">
        <v>24.80604266803719</v>
      </c>
      <c r="C25" s="358">
        <v>37.416832599556656</v>
      </c>
      <c r="D25" s="358">
        <v>13.723589853870354</v>
      </c>
      <c r="E25" s="358">
        <v>0</v>
      </c>
      <c r="F25" s="358">
        <v>2.3814320421197643</v>
      </c>
      <c r="G25" s="358">
        <v>7.7404037214272137</v>
      </c>
      <c r="H25" s="358">
        <v>6.8292514372994546</v>
      </c>
      <c r="I25" s="358">
        <v>5.0326231320410963</v>
      </c>
      <c r="J25" s="358">
        <v>8.6620552602004589E-2</v>
      </c>
      <c r="K25" s="358">
        <v>0.10243090589246756</v>
      </c>
      <c r="L25" s="358">
        <v>1.8807730871538031</v>
      </c>
    </row>
    <row r="26" spans="1:12" ht="16" thickBot="1" x14ac:dyDescent="0.4">
      <c r="A26" s="118" t="s">
        <v>31</v>
      </c>
      <c r="B26" s="358">
        <v>26.096037763739098</v>
      </c>
      <c r="C26" s="358">
        <v>32.146059889636874</v>
      </c>
      <c r="D26" s="358">
        <v>15.995047161574094</v>
      </c>
      <c r="E26" s="358">
        <v>0</v>
      </c>
      <c r="F26" s="358">
        <v>2.3259323645888266</v>
      </c>
      <c r="G26" s="358">
        <v>13.795462193895949</v>
      </c>
      <c r="H26" s="358">
        <v>5.2094326410565088</v>
      </c>
      <c r="I26" s="358">
        <v>4.0654229185468873</v>
      </c>
      <c r="J26" s="358">
        <v>0.36660506696181872</v>
      </c>
      <c r="K26" s="358">
        <v>0</v>
      </c>
      <c r="L26" s="358">
        <v>0</v>
      </c>
    </row>
    <row r="27" spans="1:12" ht="16" thickBot="1" x14ac:dyDescent="0.4">
      <c r="A27" s="119" t="s">
        <v>32</v>
      </c>
      <c r="B27" s="358">
        <v>36.539828494973044</v>
      </c>
      <c r="C27" s="358">
        <v>15.574060127701312</v>
      </c>
      <c r="D27" s="358">
        <v>5.6225641397738402</v>
      </c>
      <c r="E27" s="358">
        <v>2.6255005203233654</v>
      </c>
      <c r="F27" s="358">
        <v>5.1546011012150919</v>
      </c>
      <c r="G27" s="358">
        <v>20.365117629431325</v>
      </c>
      <c r="H27" s="358">
        <v>0</v>
      </c>
      <c r="I27" s="358">
        <v>6.7615996046469906</v>
      </c>
      <c r="J27" s="358">
        <v>0</v>
      </c>
      <c r="K27" s="358">
        <v>7.356728381934996</v>
      </c>
      <c r="L27" s="358">
        <v>0</v>
      </c>
    </row>
    <row r="28" spans="1:12" ht="16.5" thickTop="1" thickBot="1" x14ac:dyDescent="0.4">
      <c r="A28" s="120" t="s">
        <v>14</v>
      </c>
      <c r="B28" s="359">
        <v>7.7947895380382688</v>
      </c>
      <c r="C28" s="359">
        <v>60.547285933429976</v>
      </c>
      <c r="D28" s="359">
        <v>7.3716990467103685</v>
      </c>
      <c r="E28" s="359">
        <v>0.42676658532578388</v>
      </c>
      <c r="F28" s="359">
        <v>4.4174384494676424</v>
      </c>
      <c r="G28" s="359">
        <v>4.4270230816785725</v>
      </c>
      <c r="H28" s="359">
        <v>10.705675579547815</v>
      </c>
      <c r="I28" s="359">
        <v>2.5535676414757367</v>
      </c>
      <c r="J28" s="359">
        <v>0.28027177612902199</v>
      </c>
      <c r="K28" s="359">
        <v>0.36367445258594833</v>
      </c>
      <c r="L28" s="359">
        <v>1.1118079156107916</v>
      </c>
    </row>
    <row r="29" spans="1:12" s="367" customFormat="1" ht="14" x14ac:dyDescent="0.35">
      <c r="A29" s="367" t="s">
        <v>343</v>
      </c>
    </row>
  </sheetData>
  <mergeCells count="16">
    <mergeCell ref="A17:L17"/>
    <mergeCell ref="A22:L22"/>
    <mergeCell ref="A1:L1"/>
    <mergeCell ref="I3:I4"/>
    <mergeCell ref="J3:J4"/>
    <mergeCell ref="K3:K4"/>
    <mergeCell ref="L3:L4"/>
    <mergeCell ref="A5:L5"/>
    <mergeCell ref="D3:D4"/>
    <mergeCell ref="E3:E4"/>
    <mergeCell ref="F3:F4"/>
    <mergeCell ref="G3:G4"/>
    <mergeCell ref="H3:H4"/>
    <mergeCell ref="A3:A4"/>
    <mergeCell ref="B3:B4"/>
    <mergeCell ref="C3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7C668-3B5C-4BA3-A051-88888C8FC9EB}">
  <dimension ref="A1:G22"/>
  <sheetViews>
    <sheetView topLeftCell="A5" workbookViewId="0">
      <selection activeCell="A22" sqref="A22:XFD22"/>
    </sheetView>
  </sheetViews>
  <sheetFormatPr baseColWidth="10" defaultRowHeight="14.5" x14ac:dyDescent="0.35"/>
  <cols>
    <col min="1" max="1" width="36" customWidth="1"/>
    <col min="2" max="2" width="19.7265625" customWidth="1"/>
    <col min="3" max="3" width="19.08984375" customWidth="1"/>
    <col min="4" max="4" width="22.453125" customWidth="1"/>
    <col min="5" max="5" width="21.54296875" customWidth="1"/>
    <col min="6" max="6" width="21" customWidth="1"/>
    <col min="7" max="7" width="16.7265625" customWidth="1"/>
  </cols>
  <sheetData>
    <row r="1" spans="1:7" ht="15.5" x14ac:dyDescent="0.35">
      <c r="A1" s="164" t="s">
        <v>107</v>
      </c>
      <c r="B1" s="164"/>
      <c r="C1" s="164"/>
      <c r="D1" s="164"/>
      <c r="E1" s="164"/>
      <c r="F1" s="164"/>
      <c r="G1" s="164"/>
    </row>
    <row r="2" spans="1:7" ht="15" thickBot="1" x14ac:dyDescent="0.4"/>
    <row r="3" spans="1:7" s="41" customFormat="1" ht="15" thickBot="1" x14ac:dyDescent="0.4">
      <c r="A3" s="155" t="s">
        <v>224</v>
      </c>
      <c r="B3" s="156" t="s">
        <v>108</v>
      </c>
      <c r="C3" s="156" t="s">
        <v>109</v>
      </c>
      <c r="D3" s="156" t="s">
        <v>110</v>
      </c>
      <c r="E3" s="156" t="s">
        <v>111</v>
      </c>
      <c r="F3" s="156" t="s">
        <v>112</v>
      </c>
      <c r="G3" s="156" t="s">
        <v>37</v>
      </c>
    </row>
    <row r="4" spans="1:7" ht="15" thickBot="1" x14ac:dyDescent="0.4">
      <c r="A4" s="173" t="s">
        <v>0</v>
      </c>
      <c r="B4" s="174"/>
      <c r="C4" s="174"/>
      <c r="D4" s="174"/>
      <c r="E4" s="174"/>
      <c r="F4" s="174"/>
      <c r="G4" s="175"/>
    </row>
    <row r="5" spans="1:7" ht="15" thickBot="1" x14ac:dyDescent="0.4">
      <c r="A5" s="121" t="s">
        <v>1</v>
      </c>
      <c r="B5" s="360">
        <v>20.755793161000494</v>
      </c>
      <c r="C5" s="360">
        <v>16.569397293458373</v>
      </c>
      <c r="D5" s="360">
        <v>19.282260256682299</v>
      </c>
      <c r="E5" s="360">
        <v>23.783261437230834</v>
      </c>
      <c r="F5" s="360">
        <v>19.609287851627791</v>
      </c>
      <c r="G5" s="360">
        <v>99.999999999999773</v>
      </c>
    </row>
    <row r="6" spans="1:7" ht="15" thickBot="1" x14ac:dyDescent="0.4">
      <c r="A6" s="122" t="s">
        <v>2</v>
      </c>
      <c r="B6" s="360">
        <v>31.345401699103743</v>
      </c>
      <c r="C6" s="360">
        <v>33.094730636928801</v>
      </c>
      <c r="D6" s="360">
        <v>21.328185882521755</v>
      </c>
      <c r="E6" s="360">
        <v>10.526613448092153</v>
      </c>
      <c r="F6" s="360">
        <v>3.705068333353517</v>
      </c>
      <c r="G6" s="360">
        <v>99.999999999999972</v>
      </c>
    </row>
    <row r="7" spans="1:7" ht="15" thickBot="1" x14ac:dyDescent="0.4">
      <c r="A7" s="122" t="s">
        <v>3</v>
      </c>
      <c r="B7" s="360">
        <v>49.02627576265953</v>
      </c>
      <c r="C7" s="360">
        <v>14.285906090868586</v>
      </c>
      <c r="D7" s="360">
        <v>13.531796100931681</v>
      </c>
      <c r="E7" s="360">
        <v>14.348948092417583</v>
      </c>
      <c r="F7" s="360">
        <v>8.8070739531227584</v>
      </c>
      <c r="G7" s="360">
        <v>100.00000000000014</v>
      </c>
    </row>
    <row r="8" spans="1:7" ht="15" thickBot="1" x14ac:dyDescent="0.4">
      <c r="A8" s="122" t="s">
        <v>4</v>
      </c>
      <c r="B8" s="360">
        <v>58.9397702422227</v>
      </c>
      <c r="C8" s="360">
        <v>10.399546340711396</v>
      </c>
      <c r="D8" s="360">
        <v>16.035659596637583</v>
      </c>
      <c r="E8" s="360">
        <v>11.160330267016837</v>
      </c>
      <c r="F8" s="360">
        <v>3.4646935534112946</v>
      </c>
      <c r="G8" s="360">
        <v>99.999999999999801</v>
      </c>
    </row>
    <row r="9" spans="1:7" ht="15" thickBot="1" x14ac:dyDescent="0.4">
      <c r="A9" s="122" t="s">
        <v>5</v>
      </c>
      <c r="B9" s="360">
        <v>40.48254806628028</v>
      </c>
      <c r="C9" s="360">
        <v>27.734337234926809</v>
      </c>
      <c r="D9" s="360">
        <v>17.54134303036081</v>
      </c>
      <c r="E9" s="360">
        <v>10.62289862004774</v>
      </c>
      <c r="F9" s="360">
        <v>3.6188730483840268</v>
      </c>
      <c r="G9" s="360">
        <v>99.999999999999659</v>
      </c>
    </row>
    <row r="10" spans="1:7" ht="15" thickBot="1" x14ac:dyDescent="0.4">
      <c r="A10" s="122" t="s">
        <v>6</v>
      </c>
      <c r="B10" s="360">
        <v>20.7942860060102</v>
      </c>
      <c r="C10" s="360">
        <v>47.989728446836608</v>
      </c>
      <c r="D10" s="360">
        <v>18.135911401954267</v>
      </c>
      <c r="E10" s="360">
        <v>12.801902236432655</v>
      </c>
      <c r="F10" s="360">
        <v>0.2781719087661555</v>
      </c>
      <c r="G10" s="360">
        <v>99.999999999999886</v>
      </c>
    </row>
    <row r="11" spans="1:7" ht="15" thickBot="1" x14ac:dyDescent="0.4">
      <c r="A11" s="122" t="s">
        <v>7</v>
      </c>
      <c r="B11" s="360">
        <v>73.49942131908783</v>
      </c>
      <c r="C11" s="360">
        <v>20.344692909420086</v>
      </c>
      <c r="D11" s="360">
        <v>2.25712521433557</v>
      </c>
      <c r="E11" s="360">
        <v>1.1544555332896802</v>
      </c>
      <c r="F11" s="360">
        <v>2.7443050238668976</v>
      </c>
      <c r="G11" s="360">
        <v>100.00000000000007</v>
      </c>
    </row>
    <row r="12" spans="1:7" ht="15" thickBot="1" x14ac:dyDescent="0.4">
      <c r="A12" s="122" t="s">
        <v>8</v>
      </c>
      <c r="B12" s="360">
        <v>32.712360449607544</v>
      </c>
      <c r="C12" s="360">
        <v>27.262773187355037</v>
      </c>
      <c r="D12" s="360">
        <v>13.233041722267725</v>
      </c>
      <c r="E12" s="360">
        <v>3.8224003567389775</v>
      </c>
      <c r="F12" s="360">
        <v>22.969424284030836</v>
      </c>
      <c r="G12" s="360">
        <v>100.00000000000013</v>
      </c>
    </row>
    <row r="13" spans="1:7" ht="15" thickBot="1" x14ac:dyDescent="0.4">
      <c r="A13" s="122" t="s">
        <v>9</v>
      </c>
      <c r="B13" s="360">
        <v>20.203223002214944</v>
      </c>
      <c r="C13" s="360">
        <v>38.419212179865184</v>
      </c>
      <c r="D13" s="360">
        <v>28.474842212677348</v>
      </c>
      <c r="E13" s="360">
        <v>11.259708770559671</v>
      </c>
      <c r="F13" s="360">
        <v>1.643013834682769</v>
      </c>
      <c r="G13" s="360">
        <v>99.999999999999915</v>
      </c>
    </row>
    <row r="14" spans="1:7" ht="16" thickBot="1" x14ac:dyDescent="0.4">
      <c r="A14" s="2" t="s">
        <v>342</v>
      </c>
      <c r="B14" s="360">
        <v>73.021700880877106</v>
      </c>
      <c r="C14" s="360">
        <v>0</v>
      </c>
      <c r="D14" s="360">
        <v>0</v>
      </c>
      <c r="E14" s="360">
        <v>0</v>
      </c>
      <c r="F14" s="360">
        <v>26.978299119123029</v>
      </c>
      <c r="G14" s="360">
        <v>100.00000000000014</v>
      </c>
    </row>
    <row r="15" spans="1:7" ht="16" thickBot="1" x14ac:dyDescent="0.4">
      <c r="A15" s="2" t="s">
        <v>291</v>
      </c>
      <c r="B15" s="360">
        <v>27.092509367572053</v>
      </c>
      <c r="C15" s="360">
        <v>9.3025711187797189</v>
      </c>
      <c r="D15" s="360">
        <v>10.69122973282971</v>
      </c>
      <c r="E15" s="360">
        <v>10.834835152928225</v>
      </c>
      <c r="F15" s="360">
        <v>42.078854627890237</v>
      </c>
      <c r="G15" s="360">
        <v>99.999999999999943</v>
      </c>
    </row>
    <row r="16" spans="1:7" ht="15" thickBot="1" x14ac:dyDescent="0.4">
      <c r="A16" s="173" t="s">
        <v>10</v>
      </c>
      <c r="B16" s="174"/>
      <c r="C16" s="174"/>
      <c r="D16" s="174"/>
      <c r="E16" s="174"/>
      <c r="F16" s="174"/>
      <c r="G16" s="175"/>
    </row>
    <row r="17" spans="1:7" ht="15" thickBot="1" x14ac:dyDescent="0.4">
      <c r="A17" s="122" t="s">
        <v>11</v>
      </c>
      <c r="B17" s="360">
        <v>34.52784914798206</v>
      </c>
      <c r="C17" s="360">
        <v>36.262842835525497</v>
      </c>
      <c r="D17" s="360">
        <v>21.374381207482955</v>
      </c>
      <c r="E17" s="360">
        <v>6.6753806120656929</v>
      </c>
      <c r="F17" s="360">
        <v>1.1595461969435119</v>
      </c>
      <c r="G17" s="360">
        <v>99.999999999999716</v>
      </c>
    </row>
    <row r="18" spans="1:7" ht="15" thickBot="1" x14ac:dyDescent="0.4">
      <c r="A18" s="122" t="s">
        <v>73</v>
      </c>
      <c r="B18" s="360">
        <v>20.203223002214944</v>
      </c>
      <c r="C18" s="360">
        <v>38.419212179865184</v>
      </c>
      <c r="D18" s="360">
        <v>28.474842212677348</v>
      </c>
      <c r="E18" s="360">
        <v>11.259708770559671</v>
      </c>
      <c r="F18" s="360">
        <v>1.643013834682769</v>
      </c>
      <c r="G18" s="360">
        <v>99.999999999999915</v>
      </c>
    </row>
    <row r="19" spans="1:7" ht="15" thickBot="1" x14ac:dyDescent="0.4">
      <c r="A19" s="122" t="s">
        <v>74</v>
      </c>
      <c r="B19" s="360">
        <v>44.299464918697957</v>
      </c>
      <c r="C19" s="360">
        <v>34.791864641873651</v>
      </c>
      <c r="D19" s="360">
        <v>16.530766021182668</v>
      </c>
      <c r="E19" s="360">
        <v>3.5481581019748831</v>
      </c>
      <c r="F19" s="360">
        <v>0.8297463162701938</v>
      </c>
      <c r="G19" s="360">
        <v>99.999999999999346</v>
      </c>
    </row>
    <row r="20" spans="1:7" ht="15" thickBot="1" x14ac:dyDescent="0.4">
      <c r="A20" s="122" t="s">
        <v>12</v>
      </c>
      <c r="B20" s="360">
        <v>39.272357619825023</v>
      </c>
      <c r="C20" s="360">
        <v>21.087539326179559</v>
      </c>
      <c r="D20" s="360">
        <v>17.071161568819178</v>
      </c>
      <c r="E20" s="360">
        <v>14.716483743963336</v>
      </c>
      <c r="F20" s="360">
        <v>7.8524577412127385</v>
      </c>
      <c r="G20" s="360">
        <v>99.999999999999829</v>
      </c>
    </row>
    <row r="21" spans="1:7" ht="15" thickBot="1" x14ac:dyDescent="0.4">
      <c r="A21" s="123" t="s">
        <v>14</v>
      </c>
      <c r="B21" s="361">
        <v>38.175139661132398</v>
      </c>
      <c r="C21" s="361">
        <v>24.596989385733536</v>
      </c>
      <c r="D21" s="361">
        <v>18.066326799477149</v>
      </c>
      <c r="E21" s="361">
        <v>12.856893268706166</v>
      </c>
      <c r="F21" s="361">
        <v>6.3046508849506226</v>
      </c>
      <c r="G21" s="361">
        <v>99.999999999999872</v>
      </c>
    </row>
    <row r="22" spans="1:7" s="367" customFormat="1" ht="14.5" customHeight="1" x14ac:dyDescent="0.35">
      <c r="A22" s="367" t="s">
        <v>343</v>
      </c>
    </row>
  </sheetData>
  <mergeCells count="3">
    <mergeCell ref="A1:G1"/>
    <mergeCell ref="A4:G4"/>
    <mergeCell ref="A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48</vt:i4>
      </vt:variant>
      <vt:variant>
        <vt:lpstr>Plages nommées</vt:lpstr>
      </vt:variant>
      <vt:variant>
        <vt:i4>25</vt:i4>
      </vt:variant>
    </vt:vector>
  </HeadingPairs>
  <TitlesOfParts>
    <vt:vector size="73" baseType="lpstr">
      <vt:lpstr>Page de garde</vt:lpstr>
      <vt:lpstr>Table de Matiere</vt:lpstr>
      <vt:lpstr>Santé_ménage</vt:lpstr>
      <vt:lpstr>Tab1.1</vt:lpstr>
      <vt:lpstr>Tab1.2</vt:lpstr>
      <vt:lpstr>Tab1.3</vt:lpstr>
      <vt:lpstr>Tab1.4</vt:lpstr>
      <vt:lpstr>Tab1.5</vt:lpstr>
      <vt:lpstr>Tab1.6</vt:lpstr>
      <vt:lpstr>Tab1.7</vt:lpstr>
      <vt:lpstr>Tab1.8</vt:lpstr>
      <vt:lpstr>Tab1.9</vt:lpstr>
      <vt:lpstr>Environnement</vt:lpstr>
      <vt:lpstr>Tab2.1</vt:lpstr>
      <vt:lpstr>Tab2.2</vt:lpstr>
      <vt:lpstr>Tab2.3</vt:lpstr>
      <vt:lpstr>Tab2.4</vt:lpstr>
      <vt:lpstr>Tab2.5</vt:lpstr>
      <vt:lpstr>Tab2.6</vt:lpstr>
      <vt:lpstr>Pauvrete_subjective</vt:lpstr>
      <vt:lpstr>Tab3.1</vt:lpstr>
      <vt:lpstr>Tab3.2</vt:lpstr>
      <vt:lpstr>Tab3.3</vt:lpstr>
      <vt:lpstr>Tab3.4</vt:lpstr>
      <vt:lpstr>Tab3.5</vt:lpstr>
      <vt:lpstr>Tab3.6</vt:lpstr>
      <vt:lpstr>Tab3.7</vt:lpstr>
      <vt:lpstr>Tab3.8</vt:lpstr>
      <vt:lpstr>Tab3.9</vt:lpstr>
      <vt:lpstr>Tab3.10</vt:lpstr>
      <vt:lpstr>Tab3.11</vt:lpstr>
      <vt:lpstr>Tab3.12</vt:lpstr>
      <vt:lpstr>EMPLOI</vt:lpstr>
      <vt:lpstr>Tab4.1</vt:lpstr>
      <vt:lpstr>Tab4.2</vt:lpstr>
      <vt:lpstr>Tab4.3</vt:lpstr>
      <vt:lpstr>Tab4.4</vt:lpstr>
      <vt:lpstr>Tab4.5</vt:lpstr>
      <vt:lpstr>Tab4.6</vt:lpstr>
      <vt:lpstr>Tab4.7</vt:lpstr>
      <vt:lpstr>Tab4.8</vt:lpstr>
      <vt:lpstr>Tab4.9</vt:lpstr>
      <vt:lpstr>Conso</vt:lpstr>
      <vt:lpstr>Tab5.1</vt:lpstr>
      <vt:lpstr>Tab5.2</vt:lpstr>
      <vt:lpstr>Tab5.3</vt:lpstr>
      <vt:lpstr>Tab5.4</vt:lpstr>
      <vt:lpstr>Tab5.5</vt:lpstr>
      <vt:lpstr>Tab3.4!_ftn1</vt:lpstr>
      <vt:lpstr>Tab3.4!_ftnref1</vt:lpstr>
      <vt:lpstr>Tab5.4!_Hlk28104207</vt:lpstr>
      <vt:lpstr>Tab3.9!_Toc29306361</vt:lpstr>
      <vt:lpstr>Tab3.10!_Toc29306362</vt:lpstr>
      <vt:lpstr>Tab3.11!_Toc29306363</vt:lpstr>
      <vt:lpstr>Tab3.12!_Toc29306364</vt:lpstr>
      <vt:lpstr>Tab5.1!_Toc29306367</vt:lpstr>
      <vt:lpstr>Tab5.3!_Toc29306368</vt:lpstr>
      <vt:lpstr>Tab1.7!_Toc29306533</vt:lpstr>
      <vt:lpstr>Tab1.9!_Toc29306534</vt:lpstr>
      <vt:lpstr>Tab1.5!_Toc316035882</vt:lpstr>
      <vt:lpstr>Tab1.5!_Toc495579713</vt:lpstr>
      <vt:lpstr>Tab1.6!_Toc495579714</vt:lpstr>
      <vt:lpstr>Tab2.3!_Toc495579715</vt:lpstr>
      <vt:lpstr>Tab2.4!_Toc495579716</vt:lpstr>
      <vt:lpstr>Tab2.5!_Toc495579717</vt:lpstr>
      <vt:lpstr>Tab1.2!_Toc495579733</vt:lpstr>
      <vt:lpstr>Tab1.3!_Toc495579734</vt:lpstr>
      <vt:lpstr>Tab1.4!_Toc495579735</vt:lpstr>
      <vt:lpstr>Tab2.1!_Toc495579736</vt:lpstr>
      <vt:lpstr>Tab2.6!_Toc495579740</vt:lpstr>
      <vt:lpstr>Tab3.1!_Toc495579741</vt:lpstr>
      <vt:lpstr>Tab3.2!_Toc55224492</vt:lpstr>
      <vt:lpstr>Tab1.8!_Toc60683854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ENCVM02</cp:lastModifiedBy>
  <cp:lastPrinted>2020-12-04T08:40:12Z</cp:lastPrinted>
  <dcterms:created xsi:type="dcterms:W3CDTF">2020-12-04T08:11:16Z</dcterms:created>
  <dcterms:modified xsi:type="dcterms:W3CDTF">2023-10-18T13:05:50Z</dcterms:modified>
</cp:coreProperties>
</file>